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5" windowWidth="13980" windowHeight="9315" tabRatio="722" activeTab="0"/>
  </bookViews>
  <sheets>
    <sheet name="Quadro Geral" sheetId="1" r:id="rId1"/>
    <sheet name="Pangaretes" sheetId="2" r:id="rId2"/>
    <sheet name="Desempenho A" sheetId="3" r:id="rId3"/>
    <sheet name="Desempenho B" sheetId="4" r:id="rId4"/>
    <sheet name="Desempenho C" sheetId="5" r:id="rId5"/>
  </sheets>
  <definedNames>
    <definedName name="_xlnm.Print_Area" localSheetId="0">'Quadro Geral'!$A$1:$AB$40</definedName>
  </definedNames>
  <calcPr fullCalcOnLoad="1"/>
</workbook>
</file>

<file path=xl/sharedStrings.xml><?xml version="1.0" encoding="utf-8"?>
<sst xmlns="http://schemas.openxmlformats.org/spreadsheetml/2006/main" count="387" uniqueCount="173">
  <si>
    <t>E</t>
  </si>
  <si>
    <t>T</t>
  </si>
  <si>
    <t>A</t>
  </si>
  <si>
    <t>S</t>
  </si>
  <si>
    <t>Piloto</t>
  </si>
  <si>
    <t>Cheg.</t>
  </si>
  <si>
    <t>André</t>
  </si>
  <si>
    <t>Sidnei</t>
  </si>
  <si>
    <t>Tristão</t>
  </si>
  <si>
    <t>Pts.</t>
  </si>
  <si>
    <t>Erico</t>
  </si>
  <si>
    <t>Equipe</t>
  </si>
  <si>
    <t>Racing</t>
  </si>
  <si>
    <t>Irmãos</t>
  </si>
  <si>
    <t>Rocha</t>
  </si>
  <si>
    <t>Zero</t>
  </si>
  <si>
    <t>Claudio</t>
  </si>
  <si>
    <t>Pontos</t>
  </si>
  <si>
    <t>P</t>
  </si>
  <si>
    <t>Peso</t>
  </si>
  <si>
    <t>Obs</t>
  </si>
  <si>
    <t>mv = melhor volta</t>
  </si>
  <si>
    <t xml:space="preserve">Pé de </t>
  </si>
  <si>
    <t>Breque</t>
  </si>
  <si>
    <t>Macacos</t>
  </si>
  <si>
    <t>Velozes</t>
  </si>
  <si>
    <t>sc = sem camisa (-5)</t>
  </si>
  <si>
    <t>ps = piloto substituto (-5)</t>
  </si>
  <si>
    <t xml:space="preserve">Adilson </t>
  </si>
  <si>
    <t>Marco</t>
  </si>
  <si>
    <t>Ari</t>
  </si>
  <si>
    <t>Robinson</t>
  </si>
  <si>
    <t>Fabio Gomes</t>
  </si>
  <si>
    <t>Denis</t>
  </si>
  <si>
    <t>Impossível?</t>
  </si>
  <si>
    <t>Alexandre Lopes</t>
  </si>
  <si>
    <t>Leonardo</t>
  </si>
  <si>
    <t>Julio</t>
  </si>
  <si>
    <t>Os</t>
  </si>
  <si>
    <t>Tristão Racing</t>
  </si>
  <si>
    <t>Irmãos Rocha</t>
  </si>
  <si>
    <t>Macacos Velozes</t>
  </si>
  <si>
    <t>Os Condenados</t>
  </si>
  <si>
    <t>Miguel</t>
  </si>
  <si>
    <t>Nelson</t>
  </si>
  <si>
    <t>Narrows</t>
  </si>
  <si>
    <t>-</t>
  </si>
  <si>
    <t>Braço Duro</t>
  </si>
  <si>
    <t>Marcelo</t>
  </si>
  <si>
    <t>George</t>
  </si>
  <si>
    <t>pos</t>
  </si>
  <si>
    <t>pontos</t>
  </si>
  <si>
    <t>E1</t>
  </si>
  <si>
    <t>E2</t>
  </si>
  <si>
    <t>E3</t>
  </si>
  <si>
    <t>E4</t>
  </si>
  <si>
    <t>E5</t>
  </si>
  <si>
    <t>E6</t>
  </si>
  <si>
    <t>E7</t>
  </si>
  <si>
    <t>Carlos Salgueiro</t>
  </si>
  <si>
    <t>Aelcio</t>
  </si>
  <si>
    <t>Carlos Ferreira</t>
  </si>
  <si>
    <t xml:space="preserve">Os </t>
  </si>
  <si>
    <t>Pampas</t>
  </si>
  <si>
    <t>Sem descarte</t>
  </si>
  <si>
    <t xml:space="preserve">    E Q U I P E S</t>
  </si>
  <si>
    <t>Com descarte</t>
  </si>
  <si>
    <t>Classif</t>
  </si>
  <si>
    <t>PILOTOS</t>
  </si>
  <si>
    <t>Total</t>
  </si>
  <si>
    <t>Falsão &amp;</t>
  </si>
  <si>
    <t>Trapaça</t>
  </si>
  <si>
    <t>Renato Ricomini</t>
  </si>
  <si>
    <t>Impossível ?</t>
  </si>
  <si>
    <t>Falsão e trapaça</t>
  </si>
  <si>
    <t>Os Pampas</t>
  </si>
  <si>
    <t xml:space="preserve">     Categoria A</t>
  </si>
  <si>
    <t xml:space="preserve">     Categoria B</t>
  </si>
  <si>
    <t xml:space="preserve">     Categoria C</t>
  </si>
  <si>
    <t>Alexandre Ribeiro</t>
  </si>
  <si>
    <t>Leonardo Guarita</t>
  </si>
  <si>
    <t>Ekipados</t>
  </si>
  <si>
    <t>Fernando Gomes</t>
  </si>
  <si>
    <t>Colombianos</t>
  </si>
  <si>
    <t>Robson Montoya</t>
  </si>
  <si>
    <t>Team</t>
  </si>
  <si>
    <t>Rogério</t>
  </si>
  <si>
    <t xml:space="preserve">Alberto Otero </t>
  </si>
  <si>
    <t xml:space="preserve">Fabio Gonçalves </t>
  </si>
  <si>
    <t xml:space="preserve">Ted Fernandez </t>
  </si>
  <si>
    <t>Wilton Panni</t>
  </si>
  <si>
    <t>Moacir Urada</t>
  </si>
  <si>
    <t>Emilio Ragamonti</t>
  </si>
  <si>
    <t>Bleifuss</t>
  </si>
  <si>
    <t>Edwar Moraes</t>
  </si>
  <si>
    <t>100noção</t>
  </si>
  <si>
    <t>Los</t>
  </si>
  <si>
    <t xml:space="preserve">Saudade </t>
  </si>
  <si>
    <t>de casa</t>
  </si>
  <si>
    <t>Sossego &amp;</t>
  </si>
  <si>
    <t>Moleza</t>
  </si>
  <si>
    <t>Kamikaze</t>
  </si>
  <si>
    <t>Jaguaré</t>
  </si>
  <si>
    <t>Granja Viana</t>
  </si>
  <si>
    <t>Pit Stop</t>
  </si>
  <si>
    <t>Aldeia da Serra</t>
  </si>
  <si>
    <t>17/Mai - 16:00h</t>
  </si>
  <si>
    <t>17/Mai - 15:30h</t>
  </si>
  <si>
    <t>17/Mai - 15:00h</t>
  </si>
  <si>
    <t>14/Jun - 18:00h</t>
  </si>
  <si>
    <t>14/Jun - 18:40h</t>
  </si>
  <si>
    <t>14/Jun - 19:20h</t>
  </si>
  <si>
    <t>12/Jul - 16:00h</t>
  </si>
  <si>
    <t>12/Jul - 15:30h</t>
  </si>
  <si>
    <t>12/Jul - 15:00h</t>
  </si>
  <si>
    <t>13/Set - 18:40h</t>
  </si>
  <si>
    <t>13/Set - 19:20h</t>
  </si>
  <si>
    <t>11/Out - 16:00h</t>
  </si>
  <si>
    <t>11/Out - 15:30h</t>
  </si>
  <si>
    <t>11/Out - 15:00h</t>
  </si>
  <si>
    <t>13/Set - 18:00h</t>
  </si>
  <si>
    <t>Lacraia</t>
  </si>
  <si>
    <t>Henrico Machado</t>
  </si>
  <si>
    <t>Conrado Navarro</t>
  </si>
  <si>
    <t>09/Ago - 16:00h</t>
  </si>
  <si>
    <t>09/Ago - 15:30h</t>
  </si>
  <si>
    <t>09/Ago - 15:00h</t>
  </si>
  <si>
    <t>Campeonato PANGARÉ de Kart - NONA rodada</t>
  </si>
  <si>
    <t>Milton Machado</t>
  </si>
  <si>
    <t xml:space="preserve">Condenados </t>
  </si>
  <si>
    <t>mv</t>
  </si>
  <si>
    <t>ps</t>
  </si>
  <si>
    <t>Luis Fiusa</t>
  </si>
  <si>
    <t>Luiz Tristão</t>
  </si>
  <si>
    <t>Pé de Breque</t>
  </si>
  <si>
    <t>Los Colombianos</t>
  </si>
  <si>
    <t>100 Noção</t>
  </si>
  <si>
    <t>Equipados</t>
  </si>
  <si>
    <t>Lacraia Racing</t>
  </si>
  <si>
    <t>Saudade de casa</t>
  </si>
  <si>
    <t>Sossego &amp; Moleza</t>
  </si>
  <si>
    <t>Duck</t>
  </si>
  <si>
    <t>Estrada</t>
  </si>
  <si>
    <t>Jayro Duque</t>
  </si>
  <si>
    <t>Marcelo Duque</t>
  </si>
  <si>
    <t>Duck Strada</t>
  </si>
  <si>
    <t>sc</t>
  </si>
  <si>
    <t>Tony</t>
  </si>
  <si>
    <t>Lacava</t>
  </si>
  <si>
    <t>Horse Car</t>
  </si>
  <si>
    <t>Nome</t>
  </si>
  <si>
    <t xml:space="preserve">Vinculo </t>
  </si>
  <si>
    <t>Chegada</t>
  </si>
  <si>
    <t>Bruna Tristão</t>
  </si>
  <si>
    <t>Juliana Mosca</t>
  </si>
  <si>
    <t>Rose Kobarg</t>
  </si>
  <si>
    <t>Altamira Bernardina</t>
  </si>
  <si>
    <t>Tatiana</t>
  </si>
  <si>
    <t>Lucila D'Angelo</t>
  </si>
  <si>
    <t>Rita Cortazzi</t>
  </si>
  <si>
    <t>Luciana</t>
  </si>
  <si>
    <t>Marina</t>
  </si>
  <si>
    <t>Sheila Nakassu</t>
  </si>
  <si>
    <t>Irmã do Erico</t>
  </si>
  <si>
    <t>Esposa do Julio</t>
  </si>
  <si>
    <t>Mãe do Leonardo</t>
  </si>
  <si>
    <t>Namorada do Leonardo</t>
  </si>
  <si>
    <t>Amiga do Fabio Gonçalves</t>
  </si>
  <si>
    <t>Amiga do Fabio Gomes</t>
  </si>
  <si>
    <t>Esposa do Fernando Gomes</t>
  </si>
  <si>
    <t>Prima do Erico</t>
  </si>
  <si>
    <t>Filha do Luiz / Irmã do André</t>
  </si>
  <si>
    <t>Inscritas no Terceiro Pangaretes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</si>
</sst>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&quot;R$&quot;\ #,##0;&quot;R$&quot;\ \-#,##0"/>
    <numFmt numFmtId="177" formatCode="&quot;R$&quot;\ #,##0;[Red]&quot;R$&quot;\ \-#,##0"/>
    <numFmt numFmtId="178" formatCode="&quot;R$&quot;\ #,##0.00;&quot;R$&quot;\ \-#,##0.00"/>
    <numFmt numFmtId="179" formatCode="&quot;R$&quot;\ #,##0.00;[Red]&quot;R$&quot;\ \-#,##0.00"/>
    <numFmt numFmtId="180" formatCode="_ &quot;R$&quot;\ * #,##0_ ;_ &quot;R$&quot;\ * \-#,##0_ ;_ &quot;R$&quot;\ * &quot;-&quot;_ ;_ @_ "/>
    <numFmt numFmtId="181" formatCode="_ * #,##0_ ;_ * \-#,##0_ ;_ * &quot;-&quot;_ ;_ @_ "/>
    <numFmt numFmtId="182" formatCode="_ &quot;R$&quot;\ * #,##0.00_ ;_ &quot;R$&quot;\ * \-#,##0.00_ ;_ &quot;R$&quot;\ * &quot;-&quot;??_ ;_ @_ "/>
    <numFmt numFmtId="183" formatCode="_ * #,##0.00_ ;_ * \-#,##0.00_ ;_ * &quot;-&quot;??_ ;_ @_ "/>
    <numFmt numFmtId="184" formatCode="00000"/>
    <numFmt numFmtId="185" formatCode="0.0"/>
    <numFmt numFmtId="186" formatCode="d\ mmmm\,\ yyyy"/>
    <numFmt numFmtId="187" formatCode="dd/mm/yy"/>
    <numFmt numFmtId="188" formatCode="&quot;Sim&quot;;&quot;Sim&quot;;&quot;Não&quot;"/>
    <numFmt numFmtId="189" formatCode="&quot;Verdadeiro&quot;;&quot;Verdadeiro&quot;;&quot;Falso&quot;"/>
    <numFmt numFmtId="190" formatCode="&quot;Ativar&quot;;&quot;Ativar&quot;;&quot;Desativar&quot;"/>
  </numFmts>
  <fonts count="2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i/>
      <sz val="16"/>
      <color indexed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b/>
      <sz val="14"/>
      <color indexed="9"/>
      <name val="Arial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0"/>
    </font>
    <font>
      <b/>
      <sz val="10"/>
      <color indexed="55"/>
      <name val="Arial"/>
      <family val="2"/>
    </font>
    <font>
      <b/>
      <sz val="10"/>
      <color indexed="8"/>
      <name val="Arial"/>
      <family val="2"/>
    </font>
    <font>
      <b/>
      <sz val="10.75"/>
      <name val="Arial"/>
      <family val="2"/>
    </font>
    <font>
      <b/>
      <sz val="14.5"/>
      <name val="Arial"/>
      <family val="0"/>
    </font>
    <font>
      <sz val="16.5"/>
      <name val="Arial"/>
      <family val="0"/>
    </font>
    <font>
      <sz val="9"/>
      <name val="Arial"/>
      <family val="2"/>
    </font>
    <font>
      <sz val="8.25"/>
      <name val="Arial"/>
      <family val="2"/>
    </font>
    <font>
      <b/>
      <sz val="10"/>
      <color indexed="23"/>
      <name val="Arial"/>
      <family val="2"/>
    </font>
    <font>
      <sz val="10"/>
      <color indexed="55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0" fillId="6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left"/>
    </xf>
    <xf numFmtId="0" fontId="0" fillId="6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6" borderId="16" xfId="0" applyFont="1" applyFill="1" applyBorder="1" applyAlignment="1" quotePrefix="1">
      <alignment horizontal="center"/>
    </xf>
    <xf numFmtId="0" fontId="0" fillId="6" borderId="12" xfId="0" applyFont="1" applyFill="1" applyBorder="1" applyAlignment="1" quotePrefix="1">
      <alignment horizontal="center"/>
    </xf>
    <xf numFmtId="0" fontId="0" fillId="6" borderId="19" xfId="0" applyFont="1" applyFill="1" applyBorder="1" applyAlignment="1" quotePrefix="1">
      <alignment horizontal="center"/>
    </xf>
    <xf numFmtId="0" fontId="4" fillId="3" borderId="20" xfId="0" applyFont="1" applyFill="1" applyBorder="1" applyAlignment="1">
      <alignment horizontal="left"/>
    </xf>
    <xf numFmtId="0" fontId="0" fillId="6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left"/>
    </xf>
    <xf numFmtId="0" fontId="1" fillId="6" borderId="8" xfId="0" applyFont="1" applyFill="1" applyBorder="1" applyAlignment="1">
      <alignment horizontal="left"/>
    </xf>
    <xf numFmtId="0" fontId="0" fillId="6" borderId="24" xfId="0" applyFont="1" applyFill="1" applyBorder="1" applyAlignment="1" quotePrefix="1">
      <alignment horizontal="center"/>
    </xf>
    <xf numFmtId="0" fontId="1" fillId="6" borderId="15" xfId="0" applyFont="1" applyFill="1" applyBorder="1" applyAlignment="1">
      <alignment horizontal="left"/>
    </xf>
    <xf numFmtId="0" fontId="1" fillId="2" borderId="18" xfId="0" applyFont="1" applyFill="1" applyBorder="1" applyAlignment="1" quotePrefix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left"/>
    </xf>
    <xf numFmtId="0" fontId="4" fillId="7" borderId="8" xfId="0" applyFont="1" applyFill="1" applyBorder="1" applyAlignment="1">
      <alignment horizontal="left"/>
    </xf>
    <xf numFmtId="0" fontId="4" fillId="7" borderId="1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/>
    </xf>
    <xf numFmtId="0" fontId="1" fillId="5" borderId="28" xfId="0" applyFont="1" applyFill="1" applyBorder="1" applyAlignment="1">
      <alignment horizontal="left"/>
    </xf>
    <xf numFmtId="0" fontId="1" fillId="5" borderId="15" xfId="0" applyFont="1" applyFill="1" applyBorder="1" applyAlignment="1">
      <alignment horizontal="left"/>
    </xf>
    <xf numFmtId="0" fontId="1" fillId="5" borderId="29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4" fillId="8" borderId="8" xfId="0" applyFont="1" applyFill="1" applyBorder="1" applyAlignment="1">
      <alignment horizontal="left"/>
    </xf>
    <xf numFmtId="0" fontId="4" fillId="8" borderId="26" xfId="0" applyFont="1" applyFill="1" applyBorder="1" applyAlignment="1">
      <alignment horizontal="left"/>
    </xf>
    <xf numFmtId="0" fontId="4" fillId="8" borderId="15" xfId="0" applyFont="1" applyFill="1" applyBorder="1" applyAlignment="1">
      <alignment horizontal="left"/>
    </xf>
    <xf numFmtId="0" fontId="4" fillId="8" borderId="29" xfId="0" applyFont="1" applyFill="1" applyBorder="1" applyAlignment="1">
      <alignment horizontal="left"/>
    </xf>
    <xf numFmtId="0" fontId="4" fillId="7" borderId="26" xfId="0" applyFont="1" applyFill="1" applyBorder="1" applyAlignment="1">
      <alignment horizontal="left"/>
    </xf>
    <xf numFmtId="0" fontId="4" fillId="7" borderId="27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left"/>
    </xf>
    <xf numFmtId="0" fontId="1" fillId="6" borderId="30" xfId="0" applyFont="1" applyFill="1" applyBorder="1" applyAlignment="1">
      <alignment horizontal="left"/>
    </xf>
    <xf numFmtId="0" fontId="4" fillId="9" borderId="30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4" fillId="4" borderId="30" xfId="0" applyFont="1" applyFill="1" applyBorder="1" applyAlignment="1">
      <alignment horizontal="left"/>
    </xf>
    <xf numFmtId="0" fontId="4" fillId="7" borderId="30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4" fillId="8" borderId="30" xfId="0" applyFont="1" applyFill="1" applyBorder="1" applyAlignment="1">
      <alignment horizontal="left"/>
    </xf>
    <xf numFmtId="0" fontId="0" fillId="5" borderId="31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32" xfId="0" applyFont="1" applyFill="1" applyBorder="1" applyAlignment="1">
      <alignment horizontal="right"/>
    </xf>
    <xf numFmtId="0" fontId="1" fillId="6" borderId="33" xfId="0" applyFont="1" applyFill="1" applyBorder="1" applyAlignment="1">
      <alignment horizontal="right"/>
    </xf>
    <xf numFmtId="0" fontId="1" fillId="6" borderId="34" xfId="0" applyFont="1" applyFill="1" applyBorder="1" applyAlignment="1">
      <alignment horizontal="right"/>
    </xf>
    <xf numFmtId="0" fontId="1" fillId="6" borderId="35" xfId="0" applyFont="1" applyFill="1" applyBorder="1" applyAlignment="1">
      <alignment horizontal="right"/>
    </xf>
    <xf numFmtId="0" fontId="1" fillId="5" borderId="36" xfId="0" applyFont="1" applyFill="1" applyBorder="1" applyAlignment="1">
      <alignment horizontal="center"/>
    </xf>
    <xf numFmtId="0" fontId="1" fillId="6" borderId="37" xfId="0" applyFont="1" applyFill="1" applyBorder="1" applyAlignment="1">
      <alignment horizontal="right"/>
    </xf>
    <xf numFmtId="0" fontId="1" fillId="6" borderId="36" xfId="0" applyFont="1" applyFill="1" applyBorder="1" applyAlignment="1">
      <alignment horizontal="right"/>
    </xf>
    <xf numFmtId="0" fontId="1" fillId="6" borderId="38" xfId="0" applyFont="1" applyFill="1" applyBorder="1" applyAlignment="1">
      <alignment horizontal="right"/>
    </xf>
    <xf numFmtId="0" fontId="0" fillId="6" borderId="0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right"/>
    </xf>
    <xf numFmtId="0" fontId="1" fillId="5" borderId="37" xfId="0" applyFont="1" applyFill="1" applyBorder="1" applyAlignment="1">
      <alignment horizontal="right"/>
    </xf>
    <xf numFmtId="0" fontId="1" fillId="5" borderId="33" xfId="0" applyFont="1" applyFill="1" applyBorder="1" applyAlignment="1">
      <alignment horizontal="right"/>
    </xf>
    <xf numFmtId="0" fontId="1" fillId="5" borderId="36" xfId="0" applyFont="1" applyFill="1" applyBorder="1" applyAlignment="1">
      <alignment horizontal="right"/>
    </xf>
    <xf numFmtId="0" fontId="1" fillId="5" borderId="34" xfId="0" applyFont="1" applyFill="1" applyBorder="1" applyAlignment="1">
      <alignment horizontal="right"/>
    </xf>
    <xf numFmtId="0" fontId="1" fillId="5" borderId="38" xfId="0" applyFont="1" applyFill="1" applyBorder="1" applyAlignment="1">
      <alignment horizontal="right"/>
    </xf>
    <xf numFmtId="0" fontId="1" fillId="5" borderId="35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5" borderId="44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5" fillId="6" borderId="0" xfId="0" applyFont="1" applyFill="1" applyAlignment="1">
      <alignment horizontal="center"/>
    </xf>
    <xf numFmtId="0" fontId="0" fillId="6" borderId="0" xfId="0" applyFill="1" applyAlignment="1">
      <alignment horizontal="right"/>
    </xf>
    <xf numFmtId="0" fontId="0" fillId="6" borderId="0" xfId="0" applyFont="1" applyFill="1" applyAlignment="1">
      <alignment horizontal="right"/>
    </xf>
    <xf numFmtId="0" fontId="0" fillId="6" borderId="0" xfId="0" applyFont="1" applyFill="1" applyAlignment="1">
      <alignment horizontal="center"/>
    </xf>
    <xf numFmtId="0" fontId="1" fillId="6" borderId="0" xfId="0" applyFont="1" applyFill="1" applyBorder="1" applyAlignment="1">
      <alignment horizontal="left"/>
    </xf>
    <xf numFmtId="0" fontId="0" fillId="6" borderId="0" xfId="0" applyFont="1" applyFill="1" applyBorder="1" applyAlignment="1">
      <alignment horizontal="left"/>
    </xf>
    <xf numFmtId="0" fontId="0" fillId="6" borderId="0" xfId="0" applyFont="1" applyFill="1" applyBorder="1" applyAlignment="1">
      <alignment horizontal="right"/>
    </xf>
    <xf numFmtId="0" fontId="0" fillId="6" borderId="0" xfId="0" applyFont="1" applyFill="1" applyAlignment="1">
      <alignment horizontal="left"/>
    </xf>
    <xf numFmtId="0" fontId="0" fillId="6" borderId="0" xfId="0" applyFont="1" applyFill="1" applyAlignment="1">
      <alignment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0" fillId="5" borderId="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left"/>
    </xf>
    <xf numFmtId="0" fontId="1" fillId="10" borderId="8" xfId="0" applyFont="1" applyFill="1" applyBorder="1" applyAlignment="1">
      <alignment horizontal="left"/>
    </xf>
    <xf numFmtId="0" fontId="1" fillId="10" borderId="26" xfId="0" applyFont="1" applyFill="1" applyBorder="1" applyAlignment="1">
      <alignment horizontal="left"/>
    </xf>
    <xf numFmtId="0" fontId="1" fillId="10" borderId="15" xfId="0" applyFont="1" applyFill="1" applyBorder="1" applyAlignment="1">
      <alignment horizontal="left"/>
    </xf>
    <xf numFmtId="0" fontId="1" fillId="10" borderId="27" xfId="0" applyFont="1" applyFill="1" applyBorder="1" applyAlignment="1">
      <alignment horizontal="left"/>
    </xf>
    <xf numFmtId="0" fontId="1" fillId="2" borderId="45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4" fillId="8" borderId="45" xfId="0" applyFont="1" applyFill="1" applyBorder="1" applyAlignment="1">
      <alignment horizontal="center"/>
    </xf>
    <xf numFmtId="0" fontId="4" fillId="8" borderId="46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4" fillId="4" borderId="47" xfId="0" applyFont="1" applyFill="1" applyBorder="1" applyAlignment="1">
      <alignment horizontal="center"/>
    </xf>
    <xf numFmtId="0" fontId="4" fillId="4" borderId="48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4" fillId="8" borderId="1" xfId="0" applyFont="1" applyFill="1" applyBorder="1" applyAlignment="1" quotePrefix="1">
      <alignment horizontal="center"/>
    </xf>
    <xf numFmtId="0" fontId="4" fillId="8" borderId="2" xfId="0" applyFont="1" applyFill="1" applyBorder="1" applyAlignment="1" quotePrefix="1">
      <alignment horizontal="center"/>
    </xf>
    <xf numFmtId="0" fontId="4" fillId="11" borderId="0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0" borderId="25" xfId="0" applyFont="1" applyFill="1" applyBorder="1" applyAlignment="1">
      <alignment horizontal="center"/>
    </xf>
    <xf numFmtId="0" fontId="4" fillId="11" borderId="20" xfId="0" applyFont="1" applyFill="1" applyBorder="1" applyAlignment="1">
      <alignment horizontal="left"/>
    </xf>
    <xf numFmtId="0" fontId="4" fillId="11" borderId="26" xfId="0" applyFont="1" applyFill="1" applyBorder="1" applyAlignment="1">
      <alignment horizontal="left"/>
    </xf>
    <xf numFmtId="0" fontId="4" fillId="11" borderId="49" xfId="0" applyFont="1" applyFill="1" applyBorder="1" applyAlignment="1">
      <alignment horizontal="left"/>
    </xf>
    <xf numFmtId="0" fontId="7" fillId="12" borderId="34" xfId="0" applyFont="1" applyFill="1" applyBorder="1" applyAlignment="1">
      <alignment horizontal="center"/>
    </xf>
    <xf numFmtId="0" fontId="7" fillId="12" borderId="35" xfId="0" applyFont="1" applyFill="1" applyBorder="1" applyAlignment="1">
      <alignment horizontal="center"/>
    </xf>
    <xf numFmtId="0" fontId="7" fillId="12" borderId="28" xfId="0" applyFont="1" applyFill="1" applyBorder="1" applyAlignment="1">
      <alignment horizontal="center"/>
    </xf>
    <xf numFmtId="0" fontId="9" fillId="12" borderId="32" xfId="0" applyFont="1" applyFill="1" applyBorder="1" applyAlignment="1">
      <alignment horizontal="left"/>
    </xf>
    <xf numFmtId="0" fontId="6" fillId="12" borderId="0" xfId="0" applyFont="1" applyFill="1" applyBorder="1" applyAlignment="1">
      <alignment horizontal="center"/>
    </xf>
    <xf numFmtId="0" fontId="7" fillId="12" borderId="49" xfId="0" applyFont="1" applyFill="1" applyBorder="1" applyAlignment="1">
      <alignment horizontal="center"/>
    </xf>
    <xf numFmtId="0" fontId="7" fillId="12" borderId="33" xfId="0" applyFont="1" applyFill="1" applyBorder="1" applyAlignment="1">
      <alignment horizontal="center"/>
    </xf>
    <xf numFmtId="0" fontId="7" fillId="12" borderId="25" xfId="0" applyFont="1" applyFill="1" applyBorder="1" applyAlignment="1">
      <alignment horizontal="center"/>
    </xf>
    <xf numFmtId="0" fontId="7" fillId="12" borderId="27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right"/>
    </xf>
    <xf numFmtId="0" fontId="1" fillId="5" borderId="33" xfId="0" applyFont="1" applyFill="1" applyBorder="1" applyAlignment="1">
      <alignment horizontal="center"/>
    </xf>
    <xf numFmtId="0" fontId="4" fillId="11" borderId="47" xfId="0" applyFont="1" applyFill="1" applyBorder="1" applyAlignment="1">
      <alignment horizontal="center"/>
    </xf>
    <xf numFmtId="0" fontId="1" fillId="13" borderId="30" xfId="0" applyFont="1" applyFill="1" applyBorder="1" applyAlignment="1">
      <alignment horizontal="left"/>
    </xf>
    <xf numFmtId="0" fontId="1" fillId="10" borderId="30" xfId="0" applyFont="1" applyFill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left"/>
    </xf>
    <xf numFmtId="0" fontId="4" fillId="14" borderId="8" xfId="0" applyFont="1" applyFill="1" applyBorder="1" applyAlignment="1">
      <alignment horizontal="left"/>
    </xf>
    <xf numFmtId="0" fontId="4" fillId="14" borderId="1" xfId="0" applyFont="1" applyFill="1" applyBorder="1" applyAlignment="1">
      <alignment horizontal="left"/>
    </xf>
    <xf numFmtId="0" fontId="4" fillId="14" borderId="45" xfId="0" applyFont="1" applyFill="1" applyBorder="1" applyAlignment="1">
      <alignment horizontal="center"/>
    </xf>
    <xf numFmtId="0" fontId="4" fillId="14" borderId="15" xfId="0" applyFont="1" applyFill="1" applyBorder="1" applyAlignment="1">
      <alignment horizontal="left"/>
    </xf>
    <xf numFmtId="0" fontId="4" fillId="14" borderId="2" xfId="0" applyFont="1" applyFill="1" applyBorder="1" applyAlignment="1">
      <alignment horizontal="left"/>
    </xf>
    <xf numFmtId="0" fontId="4" fillId="14" borderId="46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16" fontId="1" fillId="6" borderId="0" xfId="0" applyNumberFormat="1" applyFont="1" applyFill="1" applyBorder="1" applyAlignment="1" quotePrefix="1">
      <alignment horizontal="left"/>
    </xf>
    <xf numFmtId="0" fontId="0" fillId="0" borderId="49" xfId="0" applyFont="1" applyBorder="1" applyAlignment="1">
      <alignment horizontal="center"/>
    </xf>
    <xf numFmtId="0" fontId="1" fillId="6" borderId="49" xfId="0" applyFont="1" applyFill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4" fillId="3" borderId="47" xfId="0" applyFont="1" applyFill="1" applyBorder="1" applyAlignment="1">
      <alignment horizontal="center"/>
    </xf>
    <xf numFmtId="0" fontId="4" fillId="3" borderId="4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1" fillId="12" borderId="47" xfId="0" applyFont="1" applyFill="1" applyBorder="1" applyAlignment="1">
      <alignment/>
    </xf>
    <xf numFmtId="0" fontId="4" fillId="12" borderId="26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0" fontId="4" fillId="15" borderId="20" xfId="0" applyFont="1" applyFill="1" applyBorder="1" applyAlignment="1">
      <alignment horizontal="left"/>
    </xf>
    <xf numFmtId="0" fontId="4" fillId="15" borderId="26" xfId="0" applyFont="1" applyFill="1" applyBorder="1" applyAlignment="1">
      <alignment horizontal="left"/>
    </xf>
    <xf numFmtId="0" fontId="4" fillId="15" borderId="47" xfId="0" applyFont="1" applyFill="1" applyBorder="1" applyAlignment="1">
      <alignment horizontal="center"/>
    </xf>
    <xf numFmtId="0" fontId="4" fillId="15" borderId="49" xfId="0" applyFont="1" applyFill="1" applyBorder="1" applyAlignment="1">
      <alignment horizontal="left"/>
    </xf>
    <xf numFmtId="0" fontId="4" fillId="15" borderId="0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26" xfId="0" applyFont="1" applyFill="1" applyBorder="1" applyAlignment="1">
      <alignment horizontal="left"/>
    </xf>
    <xf numFmtId="0" fontId="4" fillId="3" borderId="27" xfId="0" applyFont="1" applyFill="1" applyBorder="1" applyAlignment="1">
      <alignment horizontal="left"/>
    </xf>
    <xf numFmtId="0" fontId="1" fillId="0" borderId="47" xfId="0" applyFont="1" applyFill="1" applyBorder="1" applyAlignment="1">
      <alignment/>
    </xf>
    <xf numFmtId="0" fontId="1" fillId="0" borderId="1" xfId="0" applyFont="1" applyFill="1" applyBorder="1" applyAlignment="1" quotePrefix="1">
      <alignment horizontal="center"/>
    </xf>
    <xf numFmtId="0" fontId="1" fillId="0" borderId="48" xfId="0" applyFont="1" applyFill="1" applyBorder="1" applyAlignment="1">
      <alignment/>
    </xf>
    <xf numFmtId="0" fontId="1" fillId="0" borderId="2" xfId="0" applyFont="1" applyFill="1" applyBorder="1" applyAlignment="1" quotePrefix="1">
      <alignment horizontal="center"/>
    </xf>
    <xf numFmtId="0" fontId="4" fillId="8" borderId="32" xfId="0" applyFont="1" applyFill="1" applyBorder="1" applyAlignment="1">
      <alignment horizontal="left"/>
    </xf>
    <xf numFmtId="0" fontId="4" fillId="8" borderId="47" xfId="0" applyFont="1" applyFill="1" applyBorder="1" applyAlignment="1">
      <alignment/>
    </xf>
    <xf numFmtId="0" fontId="4" fillId="8" borderId="26" xfId="0" applyFont="1" applyFill="1" applyBorder="1" applyAlignment="1">
      <alignment horizontal="center"/>
    </xf>
    <xf numFmtId="0" fontId="4" fillId="8" borderId="48" xfId="0" applyFont="1" applyFill="1" applyBorder="1" applyAlignment="1">
      <alignment horizontal="left"/>
    </xf>
    <xf numFmtId="0" fontId="4" fillId="8" borderId="0" xfId="0" applyFont="1" applyFill="1" applyBorder="1" applyAlignment="1">
      <alignment horizontal="center"/>
    </xf>
    <xf numFmtId="0" fontId="1" fillId="16" borderId="34" xfId="0" applyFont="1" applyFill="1" applyBorder="1" applyAlignment="1">
      <alignment horizontal="left"/>
    </xf>
    <xf numFmtId="0" fontId="1" fillId="16" borderId="47" xfId="0" applyFont="1" applyFill="1" applyBorder="1" applyAlignment="1">
      <alignment horizontal="left"/>
    </xf>
    <xf numFmtId="0" fontId="1" fillId="16" borderId="1" xfId="0" applyFont="1" applyFill="1" applyBorder="1" applyAlignment="1">
      <alignment horizontal="center"/>
    </xf>
    <xf numFmtId="0" fontId="1" fillId="16" borderId="33" xfId="0" applyFont="1" applyFill="1" applyBorder="1" applyAlignment="1">
      <alignment horizontal="left"/>
    </xf>
    <xf numFmtId="0" fontId="1" fillId="16" borderId="48" xfId="0" applyFont="1" applyFill="1" applyBorder="1" applyAlignment="1">
      <alignment horizontal="left"/>
    </xf>
    <xf numFmtId="0" fontId="1" fillId="16" borderId="25" xfId="0" applyFont="1" applyFill="1" applyBorder="1" applyAlignment="1">
      <alignment horizontal="center"/>
    </xf>
    <xf numFmtId="0" fontId="1" fillId="12" borderId="8" xfId="0" applyFont="1" applyFill="1" applyBorder="1" applyAlignment="1">
      <alignment/>
    </xf>
    <xf numFmtId="0" fontId="4" fillId="12" borderId="15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47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right"/>
    </xf>
    <xf numFmtId="0" fontId="1" fillId="6" borderId="25" xfId="0" applyFont="1" applyFill="1" applyBorder="1" applyAlignment="1">
      <alignment horizontal="right"/>
    </xf>
    <xf numFmtId="0" fontId="1" fillId="5" borderId="3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6" fontId="12" fillId="6" borderId="32" xfId="0" applyNumberFormat="1" applyFont="1" applyFill="1" applyBorder="1" applyAlignment="1" quotePrefix="1">
      <alignment horizontal="left"/>
    </xf>
    <xf numFmtId="16" fontId="12" fillId="6" borderId="0" xfId="0" applyNumberFormat="1" applyFont="1" applyFill="1" applyBorder="1" applyAlignment="1" quotePrefix="1">
      <alignment horizontal="left"/>
    </xf>
    <xf numFmtId="0" fontId="12" fillId="0" borderId="49" xfId="0" applyFont="1" applyBorder="1" applyAlignment="1">
      <alignment horizontal="center"/>
    </xf>
    <xf numFmtId="14" fontId="12" fillId="6" borderId="32" xfId="0" applyNumberFormat="1" applyFont="1" applyFill="1" applyBorder="1" applyAlignment="1">
      <alignment horizontal="left"/>
    </xf>
    <xf numFmtId="14" fontId="12" fillId="6" borderId="0" xfId="0" applyNumberFormat="1" applyFont="1" applyFill="1" applyBorder="1" applyAlignment="1">
      <alignment horizontal="left"/>
    </xf>
    <xf numFmtId="0" fontId="12" fillId="6" borderId="49" xfId="0" applyFont="1" applyFill="1" applyBorder="1" applyAlignment="1">
      <alignment horizontal="center"/>
    </xf>
    <xf numFmtId="0" fontId="4" fillId="15" borderId="30" xfId="0" applyFont="1" applyFill="1" applyBorder="1" applyAlignment="1">
      <alignment horizontal="left"/>
    </xf>
    <xf numFmtId="0" fontId="4" fillId="12" borderId="8" xfId="0" applyFont="1" applyFill="1" applyBorder="1" applyAlignment="1">
      <alignment horizontal="left"/>
    </xf>
    <xf numFmtId="0" fontId="4" fillId="12" borderId="1" xfId="0" applyFont="1" applyFill="1" applyBorder="1" applyAlignment="1">
      <alignment horizontal="left"/>
    </xf>
    <xf numFmtId="0" fontId="4" fillId="12" borderId="47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left"/>
    </xf>
    <xf numFmtId="0" fontId="4" fillId="12" borderId="48" xfId="0" applyFont="1" applyFill="1" applyBorder="1" applyAlignment="1">
      <alignment horizontal="center"/>
    </xf>
    <xf numFmtId="0" fontId="4" fillId="12" borderId="30" xfId="0" applyFont="1" applyFill="1" applyBorder="1" applyAlignment="1">
      <alignment horizontal="left"/>
    </xf>
    <xf numFmtId="0" fontId="4" fillId="17" borderId="30" xfId="0" applyFont="1" applyFill="1" applyBorder="1" applyAlignment="1">
      <alignment horizontal="left"/>
    </xf>
    <xf numFmtId="0" fontId="4" fillId="18" borderId="30" xfId="0" applyFont="1" applyFill="1" applyBorder="1" applyAlignment="1">
      <alignment horizontal="left"/>
    </xf>
    <xf numFmtId="0" fontId="13" fillId="19" borderId="30" xfId="0" applyFont="1" applyFill="1" applyBorder="1" applyAlignment="1">
      <alignment horizontal="left"/>
    </xf>
    <xf numFmtId="0" fontId="4" fillId="14" borderId="50" xfId="0" applyFont="1" applyFill="1" applyBorder="1" applyAlignment="1">
      <alignment horizontal="left"/>
    </xf>
    <xf numFmtId="0" fontId="19" fillId="6" borderId="0" xfId="0" applyFont="1" applyFill="1" applyBorder="1" applyAlignment="1" quotePrefix="1">
      <alignment/>
    </xf>
    <xf numFmtId="0" fontId="19" fillId="0" borderId="0" xfId="0" applyFont="1" applyBorder="1" applyAlignment="1">
      <alignment horizontal="center"/>
    </xf>
    <xf numFmtId="0" fontId="19" fillId="6" borderId="0" xfId="0" applyFont="1" applyFill="1" applyBorder="1" applyAlignment="1">
      <alignment horizontal="left"/>
    </xf>
    <xf numFmtId="0" fontId="19" fillId="6" borderId="0" xfId="0" applyFont="1" applyFill="1" applyBorder="1" applyAlignment="1">
      <alignment horizontal="center"/>
    </xf>
    <xf numFmtId="0" fontId="12" fillId="6" borderId="32" xfId="0" applyFont="1" applyFill="1" applyBorder="1" applyAlignment="1">
      <alignment horizontal="left"/>
    </xf>
    <xf numFmtId="0" fontId="0" fillId="6" borderId="51" xfId="0" applyFont="1" applyFill="1" applyBorder="1" applyAlignment="1" quotePrefix="1">
      <alignment horizontal="center"/>
    </xf>
    <xf numFmtId="0" fontId="0" fillId="6" borderId="52" xfId="0" applyFont="1" applyFill="1" applyBorder="1" applyAlignment="1">
      <alignment horizontal="center"/>
    </xf>
    <xf numFmtId="0" fontId="4" fillId="12" borderId="20" xfId="0" applyFont="1" applyFill="1" applyBorder="1" applyAlignment="1">
      <alignment horizontal="left"/>
    </xf>
    <xf numFmtId="0" fontId="1" fillId="12" borderId="53" xfId="0" applyFont="1" applyFill="1" applyBorder="1" applyAlignment="1">
      <alignment/>
    </xf>
    <xf numFmtId="0" fontId="1" fillId="13" borderId="15" xfId="0" applyFont="1" applyFill="1" applyBorder="1" applyAlignment="1">
      <alignment/>
    </xf>
    <xf numFmtId="0" fontId="1" fillId="13" borderId="47" xfId="0" applyFont="1" applyFill="1" applyBorder="1" applyAlignment="1">
      <alignment/>
    </xf>
    <xf numFmtId="0" fontId="0" fillId="6" borderId="54" xfId="0" applyFont="1" applyFill="1" applyBorder="1" applyAlignment="1" quotePrefix="1">
      <alignment horizontal="center"/>
    </xf>
    <xf numFmtId="0" fontId="0" fillId="0" borderId="0" xfId="0" applyFont="1" applyAlignment="1">
      <alignment horizontal="left" indent="2"/>
    </xf>
    <xf numFmtId="0" fontId="1" fillId="13" borderId="34" xfId="0" applyFont="1" applyFill="1" applyBorder="1" applyAlignment="1">
      <alignment horizontal="left"/>
    </xf>
    <xf numFmtId="0" fontId="1" fillId="13" borderId="26" xfId="0" applyFont="1" applyFill="1" applyBorder="1" applyAlignment="1">
      <alignment horizontal="center"/>
    </xf>
    <xf numFmtId="0" fontId="1" fillId="13" borderId="33" xfId="0" applyFont="1" applyFill="1" applyBorder="1" applyAlignment="1">
      <alignment horizontal="left"/>
    </xf>
    <xf numFmtId="0" fontId="1" fillId="13" borderId="27" xfId="0" applyFont="1" applyFill="1" applyBorder="1" applyAlignment="1">
      <alignment horizontal="center"/>
    </xf>
    <xf numFmtId="0" fontId="0" fillId="2" borderId="54" xfId="0" applyFont="1" applyFill="1" applyBorder="1" applyAlignment="1" quotePrefix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51" xfId="0" applyFont="1" applyFill="1" applyBorder="1" applyAlignment="1" quotePrefix="1">
      <alignment horizontal="center"/>
    </xf>
    <xf numFmtId="0" fontId="0" fillId="2" borderId="52" xfId="0" applyFont="1" applyFill="1" applyBorder="1" applyAlignment="1">
      <alignment horizontal="center"/>
    </xf>
    <xf numFmtId="0" fontId="13" fillId="13" borderId="30" xfId="0" applyFont="1" applyFill="1" applyBorder="1" applyAlignment="1">
      <alignment horizontal="left"/>
    </xf>
    <xf numFmtId="16" fontId="12" fillId="6" borderId="0" xfId="0" applyNumberFormat="1" applyFont="1" applyFill="1" applyBorder="1" applyAlignment="1" quotePrefix="1">
      <alignment/>
    </xf>
    <xf numFmtId="0" fontId="20" fillId="0" borderId="0" xfId="0" applyFont="1" applyBorder="1" applyAlignment="1">
      <alignment horizontal="center"/>
    </xf>
    <xf numFmtId="0" fontId="12" fillId="6" borderId="0" xfId="0" applyFont="1" applyFill="1" applyBorder="1" applyAlignment="1">
      <alignment horizontal="left"/>
    </xf>
    <xf numFmtId="0" fontId="20" fillId="6" borderId="0" xfId="0" applyFont="1" applyFill="1" applyBorder="1" applyAlignment="1">
      <alignment horizontal="center"/>
    </xf>
    <xf numFmtId="0" fontId="0" fillId="2" borderId="19" xfId="0" applyFont="1" applyFill="1" applyBorder="1" applyAlignment="1" quotePrefix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24" xfId="0" applyFont="1" applyFill="1" applyBorder="1" applyAlignment="1" quotePrefix="1">
      <alignment horizontal="center"/>
    </xf>
    <xf numFmtId="0" fontId="0" fillId="2" borderId="12" xfId="0" applyFont="1" applyFill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6" borderId="49" xfId="0" applyFont="1" applyFill="1" applyBorder="1" applyAlignment="1">
      <alignment horizontal="center"/>
    </xf>
    <xf numFmtId="0" fontId="0" fillId="0" borderId="19" xfId="0" applyFont="1" applyFill="1" applyBorder="1" applyAlignment="1" quotePrefix="1">
      <alignment horizontal="center"/>
    </xf>
    <xf numFmtId="0" fontId="0" fillId="0" borderId="24" xfId="0" applyFont="1" applyFill="1" applyBorder="1" applyAlignment="1" quotePrefix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left"/>
    </xf>
    <xf numFmtId="0" fontId="4" fillId="3" borderId="33" xfId="0" applyFont="1" applyFill="1" applyBorder="1" applyAlignment="1">
      <alignment horizontal="left"/>
    </xf>
    <xf numFmtId="0" fontId="4" fillId="3" borderId="47" xfId="0" applyFont="1" applyFill="1" applyBorder="1" applyAlignment="1">
      <alignment/>
    </xf>
    <xf numFmtId="0" fontId="4" fillId="3" borderId="48" xfId="0" applyFont="1" applyFill="1" applyBorder="1" applyAlignment="1">
      <alignment/>
    </xf>
    <xf numFmtId="0" fontId="0" fillId="2" borderId="55" xfId="0" applyFont="1" applyFill="1" applyBorder="1" applyAlignment="1" quotePrefix="1">
      <alignment horizontal="center"/>
    </xf>
    <xf numFmtId="0" fontId="21" fillId="0" borderId="0" xfId="0" applyFont="1" applyAlignment="1">
      <alignment horizontal="left"/>
    </xf>
    <xf numFmtId="0" fontId="2" fillId="0" borderId="47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48" xfId="0" applyFont="1" applyBorder="1" applyAlignment="1">
      <alignment/>
    </xf>
    <xf numFmtId="0" fontId="0" fillId="0" borderId="5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12" fillId="6" borderId="0" xfId="0" applyFont="1" applyFill="1" applyBorder="1" applyAlignment="1" quotePrefix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0" borderId="45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46" xfId="0" applyFont="1" applyBorder="1" applyAlignment="1">
      <alignment/>
    </xf>
    <xf numFmtId="0" fontId="22" fillId="0" borderId="26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1" fillId="20" borderId="4" xfId="0" applyFont="1" applyFill="1" applyBorder="1" applyAlignment="1">
      <alignment horizontal="center"/>
    </xf>
    <xf numFmtId="0" fontId="1" fillId="20" borderId="6" xfId="0" applyFont="1" applyFill="1" applyBorder="1" applyAlignment="1">
      <alignment horizontal="center"/>
    </xf>
    <xf numFmtId="0" fontId="1" fillId="20" borderId="32" xfId="0" applyFont="1" applyFill="1" applyBorder="1" applyAlignment="1">
      <alignment horizontal="center"/>
    </xf>
    <xf numFmtId="0" fontId="1" fillId="20" borderId="49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Desempenho por Equipe (Sem descarte)</a:t>
            </a:r>
          </a:p>
        </c:rich>
      </c:tx>
      <c:layout>
        <c:manualLayout>
          <c:xMode val="factor"/>
          <c:yMode val="factor"/>
          <c:x val="-0.267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375"/>
          <c:y val="0.06"/>
          <c:w val="0.612"/>
          <c:h val="0.87775"/>
        </c:manualLayout>
      </c:layout>
      <c:lineChart>
        <c:grouping val="standard"/>
        <c:varyColors val="0"/>
        <c:ser>
          <c:idx val="1"/>
          <c:order val="0"/>
          <c:tx>
            <c:strRef>
              <c:f>'Desempenho A'!$B$3</c:f>
              <c:strCache>
                <c:ptCount val="1"/>
                <c:pt idx="0">
                  <c:v>Macacos Velozes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'Desempenho A'!$C$3:$H$3</c:f>
              <c:numCache>
                <c:ptCount val="6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'Desempenho A'!$B$4</c:f>
              <c:strCache>
                <c:ptCount val="1"/>
                <c:pt idx="0">
                  <c:v>Tristão Racing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'Desempenho A'!$C$4:$H$4</c:f>
              <c:numCache>
                <c:ptCount val="6"/>
                <c:pt idx="0">
                  <c:v>2</c:v>
                </c:pt>
                <c:pt idx="1">
                  <c:v>3</c:v>
                </c:pt>
                <c:pt idx="2">
                  <c:v>7</c:v>
                </c:pt>
                <c:pt idx="3">
                  <c:v>7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'Desempenho A'!$B$5</c:f>
              <c:strCache>
                <c:ptCount val="1"/>
                <c:pt idx="0">
                  <c:v>Irmãos Rocha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'Desempenho A'!$C$5:$H$5</c:f>
              <c:numCache>
                <c:ptCount val="6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'Desempenho A'!$B$6</c:f>
              <c:strCache>
                <c:ptCount val="1"/>
                <c:pt idx="0">
                  <c:v>Impossível ?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'Desempenho A'!$C$6:$H$6</c:f>
              <c:numCache>
                <c:ptCount val="6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'Desempenho A'!$B$7</c:f>
              <c:strCache>
                <c:ptCount val="1"/>
                <c:pt idx="0">
                  <c:v>Os Condenados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'Desempenho A'!$C$7:$H$7</c:f>
              <c:numCache>
                <c:ptCount val="6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'Desempenho A'!$B$8</c:f>
              <c:strCache>
                <c:ptCount val="1"/>
                <c:pt idx="0">
                  <c:v>Pé de Breque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'Desempenho A'!$C$8:$H$8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'Desempenho A'!$B$9</c:f>
              <c:strCache>
                <c:ptCount val="1"/>
                <c:pt idx="0">
                  <c:v>Narrows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'Desempenho A'!$C$9:$H$9</c:f>
              <c:numCache>
                <c:ptCount val="6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18173181"/>
        <c:axId val="29340902"/>
      </c:lineChart>
      <c:catAx>
        <c:axId val="1817318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Prova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40902"/>
        <c:crosses val="autoZero"/>
        <c:auto val="1"/>
        <c:lblOffset val="100"/>
        <c:noMultiLvlLbl val="0"/>
      </c:catAx>
      <c:valAx>
        <c:axId val="29340902"/>
        <c:scaling>
          <c:orientation val="maxMin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Colocação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73181"/>
        <c:crossesAt val="1"/>
        <c:crossBetween val="between"/>
        <c:dispUnits/>
      </c:valAx>
      <c:spPr>
        <a:solidFill>
          <a:srgbClr val="C0C0C0"/>
        </a:solidFill>
        <a:ln w="254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21"/>
          <c:y val="0.113"/>
          <c:w val="0.24625"/>
          <c:h val="0.783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Desempenho por Equipe (Sem descarte)</a:t>
            </a:r>
          </a:p>
        </c:rich>
      </c:tx>
      <c:layout>
        <c:manualLayout>
          <c:xMode val="factor"/>
          <c:yMode val="factor"/>
          <c:x val="-0.289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905"/>
          <c:y val="0.08075"/>
          <c:w val="0.536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'Desempenho B'!$B$2</c:f>
              <c:strCache>
                <c:ptCount val="1"/>
                <c:pt idx="0">
                  <c:v>Zero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'Desempenho B'!$C$2:$H$2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'Desempenho B'!$B$3</c:f>
              <c:strCache>
                <c:ptCount val="1"/>
                <c:pt idx="0">
                  <c:v>Los Colombianos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'Desempenho B'!$C$3:$H$3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'Desempenho B'!$B$4</c:f>
              <c:strCache>
                <c:ptCount val="1"/>
                <c:pt idx="0">
                  <c:v>100 Noção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'Desempenho B'!$C$4:$H$4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'Desempenho B'!$B$5</c:f>
              <c:strCache>
                <c:ptCount val="1"/>
                <c:pt idx="0">
                  <c:v>Falsão e trapaça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'Desempenho B'!$C$5:$H$5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'Desempenho B'!$B$6</c:f>
              <c:strCache>
                <c:ptCount val="1"/>
                <c:pt idx="0">
                  <c:v>Os Pampas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'Desempenho B'!$C$6:$H$6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'Desempenho B'!$B$7</c:f>
              <c:strCache>
                <c:ptCount val="1"/>
                <c:pt idx="0">
                  <c:v>Equipados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'Desempenho B'!$C$7:$H$7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'Desempenho B'!$B$8</c:f>
              <c:strCache>
                <c:ptCount val="1"/>
                <c:pt idx="0">
                  <c:v>Braço Duro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'Desempenho B'!$C$8:$H$8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62741527"/>
        <c:axId val="27802832"/>
      </c:lineChart>
      <c:catAx>
        <c:axId val="6274152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Prova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802832"/>
        <c:crosses val="autoZero"/>
        <c:auto val="1"/>
        <c:lblOffset val="100"/>
        <c:noMultiLvlLbl val="0"/>
      </c:catAx>
      <c:valAx>
        <c:axId val="27802832"/>
        <c:scaling>
          <c:orientation val="maxMin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Colocação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2741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265"/>
          <c:y val="0.172"/>
          <c:w val="0.23675"/>
          <c:h val="0.731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Desempenho por Equipe (Sem descarte)</a:t>
            </a:r>
          </a:p>
        </c:rich>
      </c:tx>
      <c:layout>
        <c:manualLayout>
          <c:xMode val="factor"/>
          <c:yMode val="factor"/>
          <c:x val="-0.289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8925"/>
          <c:y val="0.08075"/>
          <c:w val="0.54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'Desempenho C'!$B$2</c:f>
              <c:strCache>
                <c:ptCount val="1"/>
                <c:pt idx="0">
                  <c:v>Lacraia Racing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'Desempenho C'!$C$2:$H$2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'Desempenho C'!$B$3</c:f>
              <c:strCache>
                <c:ptCount val="1"/>
                <c:pt idx="0">
                  <c:v>Saudade de casa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'Desempenho C'!$C$3:$H$3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'Desempenho C'!$B$4</c:f>
              <c:strCache>
                <c:ptCount val="1"/>
                <c:pt idx="0">
                  <c:v>Horse Car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'Desempenho C'!$C$4:$H$4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'Desempenho C'!$B$5</c:f>
              <c:strCache>
                <c:ptCount val="1"/>
                <c:pt idx="0">
                  <c:v>Kamikaze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'Desempenho C'!$C$5:$H$5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'Desempenho C'!$B$6</c:f>
              <c:strCache>
                <c:ptCount val="1"/>
                <c:pt idx="0">
                  <c:v>Sossego &amp; Moleza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'Desempenho C'!$C$6:$H$6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'Desempenho C'!$B$7</c:f>
              <c:strCache>
                <c:ptCount val="1"/>
                <c:pt idx="0">
                  <c:v>Bleifuss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'Desempenho C'!$C$7:$H$7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'Desempenho C'!$B$8</c:f>
              <c:strCache>
                <c:ptCount val="1"/>
                <c:pt idx="0">
                  <c:v>Duck Strada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'Desempenho C'!$C$8:$H$8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48898897"/>
        <c:axId val="37436890"/>
      </c:lineChart>
      <c:catAx>
        <c:axId val="4889889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Prova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436890"/>
        <c:crosses val="autoZero"/>
        <c:auto val="1"/>
        <c:lblOffset val="100"/>
        <c:noMultiLvlLbl val="0"/>
      </c:catAx>
      <c:valAx>
        <c:axId val="37436890"/>
        <c:scaling>
          <c:orientation val="maxMin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Colocação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88988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2525"/>
          <c:y val="0.174"/>
          <c:w val="0.236"/>
          <c:h val="0.73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0</xdr:rowOff>
    </xdr:from>
    <xdr:to>
      <xdr:col>11</xdr:col>
      <xdr:colOff>123825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66675" y="161925"/>
        <a:ext cx="77819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11</xdr:col>
      <xdr:colOff>361950</xdr:colOff>
      <xdr:row>26</xdr:row>
      <xdr:rowOff>104775</xdr:rowOff>
    </xdr:to>
    <xdr:graphicFrame>
      <xdr:nvGraphicFramePr>
        <xdr:cNvPr id="1" name="Chart 4"/>
        <xdr:cNvGraphicFramePr/>
      </xdr:nvGraphicFramePr>
      <xdr:xfrm>
        <a:off x="95250" y="76200"/>
        <a:ext cx="76104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38100</xdr:rowOff>
    </xdr:from>
    <xdr:to>
      <xdr:col>11</xdr:col>
      <xdr:colOff>504825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161925" y="38100"/>
        <a:ext cx="76295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61"/>
  <sheetViews>
    <sheetView tabSelected="1" zoomScale="65" zoomScaleNormal="65" workbookViewId="0" topLeftCell="A1">
      <selection activeCell="B1" sqref="B1"/>
    </sheetView>
  </sheetViews>
  <sheetFormatPr defaultColWidth="9.140625" defaultRowHeight="12.75"/>
  <cols>
    <col min="1" max="1" width="1.57421875" style="1" customWidth="1"/>
    <col min="2" max="2" width="14.7109375" style="1" customWidth="1"/>
    <col min="3" max="3" width="21.8515625" style="1" customWidth="1"/>
    <col min="4" max="4" width="6.140625" style="1" customWidth="1"/>
    <col min="5" max="6" width="5.28125" style="1" customWidth="1"/>
    <col min="7" max="7" width="6.7109375" style="1" customWidth="1"/>
    <col min="8" max="9" width="6.00390625" style="1" customWidth="1"/>
    <col min="10" max="10" width="6.7109375" style="1" customWidth="1"/>
    <col min="11" max="12" width="6.00390625" style="1" customWidth="1"/>
    <col min="13" max="13" width="6.7109375" style="1" customWidth="1"/>
    <col min="14" max="15" width="6.00390625" style="1" customWidth="1"/>
    <col min="16" max="16" width="6.7109375" style="1" customWidth="1"/>
    <col min="17" max="18" width="6.00390625" style="1" customWidth="1"/>
    <col min="19" max="19" width="6.7109375" style="1" customWidth="1"/>
    <col min="20" max="20" width="6.140625" style="1" customWidth="1"/>
    <col min="21" max="21" width="6.7109375" style="1" customWidth="1"/>
    <col min="22" max="22" width="7.00390625" style="1" customWidth="1"/>
    <col min="23" max="23" width="8.28125" style="1" customWidth="1"/>
    <col min="24" max="24" width="8.8515625" style="1" bestFit="1" customWidth="1"/>
    <col min="25" max="26" width="8.28125" style="2" customWidth="1"/>
    <col min="27" max="27" width="8.28125" style="1" customWidth="1"/>
    <col min="28" max="28" width="8.140625" style="1" customWidth="1"/>
    <col min="29" max="29" width="5.140625" style="1" customWidth="1"/>
    <col min="30" max="47" width="9.140625" style="1" customWidth="1"/>
    <col min="48" max="48" width="9.28125" style="1" customWidth="1"/>
    <col min="49" max="49" width="4.28125" style="1" bestFit="1" customWidth="1"/>
    <col min="50" max="50" width="8.28125" style="1" customWidth="1"/>
    <col min="51" max="51" width="3.421875" style="1" bestFit="1" customWidth="1"/>
    <col min="52" max="53" width="3.7109375" style="1" bestFit="1" customWidth="1"/>
    <col min="54" max="55" width="3.140625" style="1" customWidth="1"/>
    <col min="56" max="63" width="3.140625" style="1" bestFit="1" customWidth="1"/>
    <col min="64" max="64" width="4.140625" style="1" bestFit="1" customWidth="1"/>
    <col min="65" max="16384" width="9.140625" style="1" customWidth="1"/>
  </cols>
  <sheetData>
    <row r="1" spans="1:30" ht="21" thickBo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 t="s">
        <v>127</v>
      </c>
      <c r="N1" s="114"/>
      <c r="O1" s="114"/>
      <c r="P1" s="114"/>
      <c r="Q1" s="114"/>
      <c r="R1" s="114"/>
      <c r="S1" s="114"/>
      <c r="T1" s="114"/>
      <c r="U1" s="114"/>
      <c r="V1" s="114"/>
      <c r="W1" s="78"/>
      <c r="X1" s="78"/>
      <c r="Y1" s="116"/>
      <c r="Z1" s="116"/>
      <c r="AA1" s="114"/>
      <c r="AB1" s="114"/>
      <c r="AC1" s="114"/>
      <c r="AD1" s="114"/>
    </row>
    <row r="2" spans="1:30" s="3" customFormat="1" ht="15" customHeight="1" thickBot="1">
      <c r="A2" s="118"/>
      <c r="B2" s="152"/>
      <c r="C2" s="153"/>
      <c r="D2" s="154"/>
      <c r="E2" s="12"/>
      <c r="F2" s="13"/>
      <c r="G2" s="14"/>
      <c r="H2" s="14" t="s">
        <v>0</v>
      </c>
      <c r="I2" s="14"/>
      <c r="J2" s="14" t="s">
        <v>1</v>
      </c>
      <c r="K2" s="14"/>
      <c r="L2" s="14" t="s">
        <v>2</v>
      </c>
      <c r="M2" s="14"/>
      <c r="N2" s="14" t="s">
        <v>18</v>
      </c>
      <c r="O2" s="14"/>
      <c r="P2" s="14" t="s">
        <v>2</v>
      </c>
      <c r="Q2" s="14"/>
      <c r="R2" s="14" t="s">
        <v>3</v>
      </c>
      <c r="S2" s="14"/>
      <c r="T2" s="14"/>
      <c r="U2" s="14"/>
      <c r="V2" s="15"/>
      <c r="W2" s="81"/>
      <c r="X2" s="81"/>
      <c r="Y2" s="117"/>
      <c r="Z2" s="117"/>
      <c r="AA2" s="118"/>
      <c r="AB2" s="118"/>
      <c r="AC2" s="118"/>
      <c r="AD2" s="118"/>
    </row>
    <row r="3" spans="1:30" s="3" customFormat="1" ht="15" customHeight="1" thickBot="1">
      <c r="A3" s="118"/>
      <c r="B3" s="155" t="s">
        <v>76</v>
      </c>
      <c r="C3" s="156"/>
      <c r="D3" s="157"/>
      <c r="E3" s="220" t="s">
        <v>106</v>
      </c>
      <c r="F3" s="221"/>
      <c r="G3" s="222"/>
      <c r="H3" s="237" t="s">
        <v>111</v>
      </c>
      <c r="I3" s="237"/>
      <c r="J3" s="238"/>
      <c r="K3" s="220" t="s">
        <v>112</v>
      </c>
      <c r="L3" s="176"/>
      <c r="M3" s="177"/>
      <c r="N3" s="259" t="s">
        <v>124</v>
      </c>
      <c r="O3" s="259"/>
      <c r="P3" s="260"/>
      <c r="Q3" s="220" t="s">
        <v>116</v>
      </c>
      <c r="R3" s="221"/>
      <c r="S3" s="267"/>
      <c r="T3" s="291" t="s">
        <v>117</v>
      </c>
      <c r="U3" s="291"/>
      <c r="V3" s="267"/>
      <c r="W3" s="300" t="s">
        <v>68</v>
      </c>
      <c r="X3" s="301"/>
      <c r="Y3" s="161"/>
      <c r="Z3" s="127" t="s">
        <v>65</v>
      </c>
      <c r="AA3" s="13"/>
      <c r="AB3" s="126"/>
      <c r="AC3" s="118"/>
      <c r="AD3" s="118"/>
    </row>
    <row r="4" spans="1:30" s="3" customFormat="1" ht="15" customHeight="1" thickBot="1">
      <c r="A4" s="118"/>
      <c r="B4" s="158"/>
      <c r="C4" s="159"/>
      <c r="D4" s="160"/>
      <c r="E4" s="223" t="s">
        <v>102</v>
      </c>
      <c r="F4" s="224"/>
      <c r="G4" s="225"/>
      <c r="H4" s="239" t="s">
        <v>103</v>
      </c>
      <c r="I4" s="239"/>
      <c r="J4" s="240"/>
      <c r="K4" s="241" t="s">
        <v>104</v>
      </c>
      <c r="L4" s="119"/>
      <c r="M4" s="178"/>
      <c r="N4" s="261" t="s">
        <v>105</v>
      </c>
      <c r="O4" s="261"/>
      <c r="P4" s="262"/>
      <c r="Q4" s="241" t="s">
        <v>103</v>
      </c>
      <c r="R4" s="261"/>
      <c r="S4" s="268"/>
      <c r="T4" s="261" t="s">
        <v>104</v>
      </c>
      <c r="U4" s="261"/>
      <c r="V4" s="268"/>
      <c r="W4" s="302" t="s">
        <v>69</v>
      </c>
      <c r="X4" s="303"/>
      <c r="Y4" s="304" t="s">
        <v>64</v>
      </c>
      <c r="Z4" s="305"/>
      <c r="AA4" s="306" t="s">
        <v>66</v>
      </c>
      <c r="AB4" s="305"/>
      <c r="AC4" s="118"/>
      <c r="AD4" s="118"/>
    </row>
    <row r="5" spans="1:50" s="3" customFormat="1" ht="15" customHeight="1" thickBot="1">
      <c r="A5" s="118"/>
      <c r="B5" s="18" t="s">
        <v>11</v>
      </c>
      <c r="C5" s="14" t="s">
        <v>4</v>
      </c>
      <c r="D5" s="19" t="s">
        <v>19</v>
      </c>
      <c r="E5" s="20" t="s">
        <v>5</v>
      </c>
      <c r="F5" s="21" t="s">
        <v>20</v>
      </c>
      <c r="G5" s="22" t="s">
        <v>9</v>
      </c>
      <c r="H5" s="77" t="s">
        <v>5</v>
      </c>
      <c r="I5" s="21" t="s">
        <v>20</v>
      </c>
      <c r="J5" s="22" t="s">
        <v>9</v>
      </c>
      <c r="K5" s="20" t="s">
        <v>5</v>
      </c>
      <c r="L5" s="21" t="s">
        <v>20</v>
      </c>
      <c r="M5" s="22" t="s">
        <v>9</v>
      </c>
      <c r="N5" s="20" t="s">
        <v>5</v>
      </c>
      <c r="O5" s="21" t="s">
        <v>20</v>
      </c>
      <c r="P5" s="22" t="s">
        <v>9</v>
      </c>
      <c r="Q5" s="20" t="s">
        <v>5</v>
      </c>
      <c r="R5" s="21" t="s">
        <v>20</v>
      </c>
      <c r="S5" s="22" t="s">
        <v>9</v>
      </c>
      <c r="T5" s="20" t="s">
        <v>5</v>
      </c>
      <c r="U5" s="21" t="s">
        <v>20</v>
      </c>
      <c r="V5" s="22" t="s">
        <v>9</v>
      </c>
      <c r="W5" s="162" t="s">
        <v>17</v>
      </c>
      <c r="X5" s="86" t="s">
        <v>67</v>
      </c>
      <c r="Y5" s="44" t="s">
        <v>17</v>
      </c>
      <c r="Z5" s="86" t="s">
        <v>67</v>
      </c>
      <c r="AA5" s="44" t="s">
        <v>17</v>
      </c>
      <c r="AB5" s="86" t="s">
        <v>67</v>
      </c>
      <c r="AC5" s="118"/>
      <c r="AD5" s="118"/>
      <c r="AW5" s="107" t="s">
        <v>50</v>
      </c>
      <c r="AX5" s="25" t="s">
        <v>51</v>
      </c>
    </row>
    <row r="6" spans="1:64" s="3" customFormat="1" ht="15" customHeight="1">
      <c r="A6" s="118"/>
      <c r="B6" s="23" t="s">
        <v>8</v>
      </c>
      <c r="C6" s="4" t="s">
        <v>133</v>
      </c>
      <c r="D6" s="132">
        <v>74</v>
      </c>
      <c r="E6" s="40">
        <v>2</v>
      </c>
      <c r="F6" s="24"/>
      <c r="G6" s="25">
        <f>IF((LOOKUP(E6,$AW$6:$AW$20,$AX$6:$AX$20)-IF(F6="sc",5,0)-IF(F6="ps",5,0))&lt;0,0,(LOOKUP(E6,$AW$6:$AW$20,$AX$6:$AX$20)-IF(F6="sc",5,0)-IF(F6="ps",5,0)))</f>
        <v>25</v>
      </c>
      <c r="H6" s="40">
        <v>8</v>
      </c>
      <c r="I6" s="24"/>
      <c r="J6" s="26">
        <f>IF((LOOKUP(H6,$AW$6:$AW$20,$AX$6:$AX$20)-IF(I6="sc",5,0)-IF(I6="ps",5,0))&lt;0,0,(LOOKUP(H6,$AW$6:$AW$20,$AX$6:$AX$20)-IF(I6="sc",5,0)-IF(I6="ps",5,0)))</f>
        <v>10</v>
      </c>
      <c r="K6" s="40">
        <v>12</v>
      </c>
      <c r="L6" s="24"/>
      <c r="M6" s="25">
        <f>IF((LOOKUP(K6,$AW$6:$AW$20,$AX$6:$AX$20)-IF(L6="sc",5,0)-IF(L6="ps",5,0))&lt;0,0,(LOOKUP(K6,$AW$6:$AW$20,$AX$6:$AX$20)-IF(L6="sc",5,0)-IF(L6="ps",5,0)))</f>
        <v>3</v>
      </c>
      <c r="N6" s="40">
        <v>8</v>
      </c>
      <c r="O6" s="24"/>
      <c r="P6" s="26">
        <f>IF((LOOKUP(N6,$AW$6:$AW$20,$AX$6:$AX$20)-IF(O6="sc",5,0)-IF(O6="ps",5,0))&lt;0,0,(LOOKUP(N6,$AW$6:$AW$20,$AX$6:$AX$20)-IF(O6="sc",5,0)-IF(O6="ps",5,0)))</f>
        <v>10</v>
      </c>
      <c r="Q6" s="40">
        <v>3</v>
      </c>
      <c r="R6" s="24"/>
      <c r="S6" s="25">
        <f>IF((LOOKUP(Q6,$AW$6:$AW$20,$AX$6:$AX$20)-IF(R6="sc",5,0)-IF(R6="ps",5,0))&lt;0,0,(LOOKUP(Q6,$AW$6:$AW$20,$AX$6:$AX$20)-IF(R6="sc",5,0)-IF(R6="ps",5,0)))</f>
        <v>20</v>
      </c>
      <c r="T6" s="40">
        <v>7</v>
      </c>
      <c r="U6" s="24"/>
      <c r="V6" s="25">
        <f>IF((LOOKUP(T6,$AW$6:$AW$20,$AX$6:$AX$20)-IF(U6="sc",5,0)-IF(U6="ps",5,0))&lt;0,0,(LOOKUP(T6,$AW$6:$AW$20,$AX$6:$AX$20)-IF(U6="sc",5,0)-IF(U6="ps",5,0)))</f>
        <v>12</v>
      </c>
      <c r="W6" s="16">
        <f>+G6+J6+M6+P6+S6+V6</f>
        <v>80</v>
      </c>
      <c r="X6" s="275">
        <f>RANK(W6,W$6:W$19)</f>
        <v>7</v>
      </c>
      <c r="Y6" s="82"/>
      <c r="Z6" s="87"/>
      <c r="AA6" s="91"/>
      <c r="AB6" s="92"/>
      <c r="AC6" s="118"/>
      <c r="AD6" s="118"/>
      <c r="AW6" s="100">
        <v>1</v>
      </c>
      <c r="AX6" s="101">
        <v>30</v>
      </c>
      <c r="AY6" s="104" t="s">
        <v>52</v>
      </c>
      <c r="AZ6" s="98">
        <f>G6</f>
        <v>25</v>
      </c>
      <c r="BA6" s="98">
        <f>G7</f>
        <v>3</v>
      </c>
      <c r="BB6" s="99">
        <f>J6</f>
        <v>10</v>
      </c>
      <c r="BC6" s="99">
        <f>J7</f>
        <v>14</v>
      </c>
      <c r="BD6" s="99">
        <f>M6</f>
        <v>3</v>
      </c>
      <c r="BE6" s="99">
        <f>M7</f>
        <v>4</v>
      </c>
      <c r="BF6" s="99">
        <f>P6</f>
        <v>10</v>
      </c>
      <c r="BG6" s="99">
        <f>P7</f>
        <v>6</v>
      </c>
      <c r="BH6" s="99">
        <f>S6</f>
        <v>20</v>
      </c>
      <c r="BI6" s="99">
        <f>S7</f>
        <v>16</v>
      </c>
      <c r="BJ6" s="99">
        <f>V6</f>
        <v>12</v>
      </c>
      <c r="BK6" s="99">
        <f>V7</f>
        <v>8</v>
      </c>
      <c r="BL6" s="111">
        <f>SUM(AZ6:BK6)</f>
        <v>131</v>
      </c>
    </row>
    <row r="7" spans="1:64" s="3" customFormat="1" ht="15" customHeight="1" thickBot="1">
      <c r="A7" s="118"/>
      <c r="B7" s="27" t="s">
        <v>12</v>
      </c>
      <c r="C7" s="5" t="s">
        <v>6</v>
      </c>
      <c r="D7" s="133">
        <v>66</v>
      </c>
      <c r="E7" s="33">
        <v>12</v>
      </c>
      <c r="F7" s="28" t="s">
        <v>130</v>
      </c>
      <c r="G7" s="29">
        <f aca="true" t="shared" si="0" ref="G7:G19">IF((LOOKUP(E7,$AW$6:$AW$20,$AX$6:$AX$20)-IF(F7="sc",5,0)-IF(F7="ps",5,0))&lt;0,0,(LOOKUP(E7,$AW$6:$AW$20,$AX$6:$AX$20)-IF(F7="sc",5,0)-IF(F7="ps",5,0)))</f>
        <v>3</v>
      </c>
      <c r="H7" s="33">
        <v>6</v>
      </c>
      <c r="I7" s="28"/>
      <c r="J7" s="30">
        <f aca="true" t="shared" si="1" ref="J7:J19">IF((LOOKUP(H7,$AW$6:$AW$20,$AX$6:$AX$20)-IF(I7="sc",5,0)-IF(I7="ps",5,0))&lt;0,0,(LOOKUP(H7,$AW$6:$AW$20,$AX$6:$AX$20)-IF(I7="sc",5,0)-IF(I7="ps",5,0)))</f>
        <v>14</v>
      </c>
      <c r="K7" s="33">
        <v>11</v>
      </c>
      <c r="L7" s="28"/>
      <c r="M7" s="29">
        <f aca="true" t="shared" si="2" ref="M7:M19">IF((LOOKUP(K7,$AW$6:$AW$20,$AX$6:$AX$20)-IF(L7="sc",5,0)-IF(L7="ps",5,0))&lt;0,0,(LOOKUP(K7,$AW$6:$AW$20,$AX$6:$AX$20)-IF(L7="sc",5,0)-IF(L7="ps",5,0)))</f>
        <v>4</v>
      </c>
      <c r="N7" s="33">
        <v>10</v>
      </c>
      <c r="O7" s="28"/>
      <c r="P7" s="30">
        <f aca="true" t="shared" si="3" ref="P7:P19">IF((LOOKUP(N7,$AW$6:$AW$20,$AX$6:$AX$20)-IF(O7="sc",5,0)-IF(O7="ps",5,0))&lt;0,0,(LOOKUP(N7,$AW$6:$AW$20,$AX$6:$AX$20)-IF(O7="sc",5,0)-IF(O7="ps",5,0)))</f>
        <v>6</v>
      </c>
      <c r="Q7" s="33">
        <v>5</v>
      </c>
      <c r="R7" s="28"/>
      <c r="S7" s="29">
        <f aca="true" t="shared" si="4" ref="S7:S19">IF((LOOKUP(Q7,$AW$6:$AW$20,$AX$6:$AX$20)-IF(R7="sc",5,0)-IF(R7="ps",5,0))&lt;0,0,(LOOKUP(Q7,$AW$6:$AW$20,$AX$6:$AX$20)-IF(R7="sc",5,0)-IF(R7="ps",5,0)))</f>
        <v>16</v>
      </c>
      <c r="T7" s="33">
        <v>9</v>
      </c>
      <c r="U7" s="28"/>
      <c r="V7" s="29">
        <f aca="true" t="shared" si="5" ref="V7:V19">IF((LOOKUP(T7,$AW$6:$AW$20,$AX$6:$AX$20)-IF(U7="sc",5,0)-IF(U7="ps",5,0))&lt;0,0,(LOOKUP(T7,$AW$6:$AW$20,$AX$6:$AX$20)-IF(U7="sc",5,0)-IF(U7="ps",5,0)))</f>
        <v>8</v>
      </c>
      <c r="W7" s="16">
        <f aca="true" t="shared" si="6" ref="W7:W19">+G7+J7+M7+P7+S7+V7</f>
        <v>51</v>
      </c>
      <c r="X7" s="275">
        <f aca="true" t="shared" si="7" ref="X7:X19">RANK(W7,W$6:W$19)</f>
        <v>11</v>
      </c>
      <c r="Y7" s="83">
        <f>+W6+W7</f>
        <v>131</v>
      </c>
      <c r="Z7" s="88">
        <f>RANK(Y7,Y$6:Y$19)</f>
        <v>5</v>
      </c>
      <c r="AA7" s="93">
        <f>Y7-SMALL(AZ6:BL6,1)-SMALL(AZ6:BL6,2)</f>
        <v>125</v>
      </c>
      <c r="AB7" s="94">
        <f>RANK(AA7,AA$6:AA$19)</f>
        <v>5</v>
      </c>
      <c r="AC7" s="118"/>
      <c r="AD7" s="118"/>
      <c r="AW7" s="100">
        <v>2</v>
      </c>
      <c r="AX7" s="101">
        <v>25</v>
      </c>
      <c r="AY7" s="105"/>
      <c r="AZ7" s="80"/>
      <c r="BA7" s="80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112"/>
    </row>
    <row r="8" spans="1:64" s="3" customFormat="1" ht="15" customHeight="1">
      <c r="A8" s="118"/>
      <c r="B8" s="61" t="s">
        <v>13</v>
      </c>
      <c r="C8" s="167" t="s">
        <v>10</v>
      </c>
      <c r="D8" s="136">
        <v>75</v>
      </c>
      <c r="E8" s="40">
        <v>4</v>
      </c>
      <c r="F8" s="24"/>
      <c r="G8" s="25">
        <f t="shared" si="0"/>
        <v>18</v>
      </c>
      <c r="H8" s="40">
        <v>2</v>
      </c>
      <c r="I8" s="24"/>
      <c r="J8" s="26">
        <f t="shared" si="1"/>
        <v>25</v>
      </c>
      <c r="K8" s="40">
        <v>9</v>
      </c>
      <c r="L8" s="24"/>
      <c r="M8" s="25">
        <f t="shared" si="2"/>
        <v>8</v>
      </c>
      <c r="N8" s="40">
        <v>11</v>
      </c>
      <c r="O8" s="24"/>
      <c r="P8" s="26">
        <f t="shared" si="3"/>
        <v>4</v>
      </c>
      <c r="Q8" s="40">
        <v>13</v>
      </c>
      <c r="R8" s="24"/>
      <c r="S8" s="25">
        <f t="shared" si="4"/>
        <v>2</v>
      </c>
      <c r="T8" s="40">
        <v>1</v>
      </c>
      <c r="U8" s="24" t="s">
        <v>130</v>
      </c>
      <c r="V8" s="25">
        <f t="shared" si="5"/>
        <v>30</v>
      </c>
      <c r="W8" s="278">
        <f t="shared" si="6"/>
        <v>87</v>
      </c>
      <c r="X8" s="276">
        <f t="shared" si="7"/>
        <v>4</v>
      </c>
      <c r="Y8" s="84"/>
      <c r="Z8" s="89"/>
      <c r="AA8" s="95"/>
      <c r="AB8" s="96"/>
      <c r="AC8" s="118"/>
      <c r="AD8" s="118"/>
      <c r="AW8" s="100">
        <v>3</v>
      </c>
      <c r="AX8" s="101">
        <v>20</v>
      </c>
      <c r="AY8" s="105" t="s">
        <v>53</v>
      </c>
      <c r="AZ8" s="80">
        <f>G8</f>
        <v>18</v>
      </c>
      <c r="BA8" s="80">
        <f>G9</f>
        <v>10</v>
      </c>
      <c r="BB8" s="79">
        <f>J8</f>
        <v>25</v>
      </c>
      <c r="BC8" s="79">
        <f>J9</f>
        <v>8</v>
      </c>
      <c r="BD8" s="79">
        <f>M8</f>
        <v>8</v>
      </c>
      <c r="BE8" s="79">
        <f>M9</f>
        <v>1</v>
      </c>
      <c r="BF8" s="79">
        <f>P8</f>
        <v>4</v>
      </c>
      <c r="BG8" s="79">
        <f>P9</f>
        <v>8</v>
      </c>
      <c r="BH8" s="79">
        <f>S8</f>
        <v>2</v>
      </c>
      <c r="BI8" s="79">
        <f>S9</f>
        <v>0</v>
      </c>
      <c r="BJ8" s="79">
        <f>V8</f>
        <v>30</v>
      </c>
      <c r="BK8" s="79">
        <f>V9</f>
        <v>0</v>
      </c>
      <c r="BL8" s="112">
        <f>SUM(AZ8:BK8)</f>
        <v>114</v>
      </c>
    </row>
    <row r="9" spans="1:64" s="3" customFormat="1" ht="15" customHeight="1" thickBot="1">
      <c r="A9" s="118"/>
      <c r="B9" s="63" t="s">
        <v>14</v>
      </c>
      <c r="C9" s="168" t="s">
        <v>132</v>
      </c>
      <c r="D9" s="137">
        <v>88</v>
      </c>
      <c r="E9" s="33">
        <v>8</v>
      </c>
      <c r="F9" s="31"/>
      <c r="G9" s="29">
        <f t="shared" si="0"/>
        <v>10</v>
      </c>
      <c r="H9" s="33">
        <v>9</v>
      </c>
      <c r="I9" s="28"/>
      <c r="J9" s="30">
        <f t="shared" si="1"/>
        <v>8</v>
      </c>
      <c r="K9" s="33">
        <v>14</v>
      </c>
      <c r="L9" s="28"/>
      <c r="M9" s="29">
        <f t="shared" si="2"/>
        <v>1</v>
      </c>
      <c r="N9" s="33">
        <v>9</v>
      </c>
      <c r="O9" s="31"/>
      <c r="P9" s="42">
        <f t="shared" si="3"/>
        <v>8</v>
      </c>
      <c r="Q9" s="33" t="s">
        <v>46</v>
      </c>
      <c r="R9" s="28"/>
      <c r="S9" s="29">
        <f t="shared" si="4"/>
        <v>0</v>
      </c>
      <c r="T9" s="33">
        <v>11</v>
      </c>
      <c r="U9" s="28" t="s">
        <v>131</v>
      </c>
      <c r="V9" s="29">
        <f t="shared" si="5"/>
        <v>0</v>
      </c>
      <c r="W9" s="279">
        <f t="shared" si="6"/>
        <v>27</v>
      </c>
      <c r="X9" s="277">
        <f t="shared" si="7"/>
        <v>14</v>
      </c>
      <c r="Y9" s="83">
        <f>+W8+W9</f>
        <v>114</v>
      </c>
      <c r="Z9" s="88">
        <f>RANK(Y9,Y$6:Y$19)</f>
        <v>6</v>
      </c>
      <c r="AA9" s="93">
        <f>Y9-SMALL(AZ8:BL8,1)-SMALL(AZ8:BL8,2)</f>
        <v>114</v>
      </c>
      <c r="AB9" s="94">
        <f>RANK(AA9,AA$6:AA$19)</f>
        <v>6</v>
      </c>
      <c r="AC9" s="118"/>
      <c r="AD9" s="118"/>
      <c r="AW9" s="100">
        <v>4</v>
      </c>
      <c r="AX9" s="101">
        <v>18</v>
      </c>
      <c r="AY9" s="105"/>
      <c r="AZ9" s="80"/>
      <c r="BA9" s="80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112"/>
    </row>
    <row r="10" spans="1:64" s="3" customFormat="1" ht="15" customHeight="1">
      <c r="A10" s="118"/>
      <c r="B10" s="54" t="s">
        <v>34</v>
      </c>
      <c r="C10" s="55" t="s">
        <v>32</v>
      </c>
      <c r="D10" s="138">
        <v>78</v>
      </c>
      <c r="E10" s="40">
        <v>6</v>
      </c>
      <c r="F10" s="24"/>
      <c r="G10" s="25">
        <f t="shared" si="0"/>
        <v>14</v>
      </c>
      <c r="H10" s="40">
        <v>1</v>
      </c>
      <c r="I10" s="24" t="s">
        <v>130</v>
      </c>
      <c r="J10" s="26">
        <f t="shared" si="1"/>
        <v>30</v>
      </c>
      <c r="K10" s="40">
        <v>7</v>
      </c>
      <c r="L10" s="24"/>
      <c r="M10" s="25">
        <f t="shared" si="2"/>
        <v>12</v>
      </c>
      <c r="N10" s="40">
        <v>5</v>
      </c>
      <c r="O10" s="24"/>
      <c r="P10" s="26">
        <f t="shared" si="3"/>
        <v>16</v>
      </c>
      <c r="Q10" s="40">
        <v>8</v>
      </c>
      <c r="R10" s="24"/>
      <c r="S10" s="25">
        <f t="shared" si="4"/>
        <v>10</v>
      </c>
      <c r="T10" s="40">
        <v>4</v>
      </c>
      <c r="U10" s="24"/>
      <c r="V10" s="25">
        <f t="shared" si="5"/>
        <v>18</v>
      </c>
      <c r="W10" s="16">
        <f t="shared" si="6"/>
        <v>100</v>
      </c>
      <c r="X10" s="275">
        <f t="shared" si="7"/>
        <v>1</v>
      </c>
      <c r="Y10" s="84"/>
      <c r="Z10" s="89"/>
      <c r="AA10" s="95"/>
      <c r="AB10" s="96"/>
      <c r="AC10" s="118"/>
      <c r="AD10" s="118"/>
      <c r="AW10" s="100">
        <v>5</v>
      </c>
      <c r="AX10" s="101">
        <v>16</v>
      </c>
      <c r="AY10" s="105" t="s">
        <v>54</v>
      </c>
      <c r="AZ10" s="80">
        <f>G10</f>
        <v>14</v>
      </c>
      <c r="BA10" s="80">
        <f>G11</f>
        <v>8</v>
      </c>
      <c r="BB10" s="79">
        <f>J10</f>
        <v>30</v>
      </c>
      <c r="BC10" s="79">
        <f>J11</f>
        <v>6</v>
      </c>
      <c r="BD10" s="79">
        <f>M10</f>
        <v>12</v>
      </c>
      <c r="BE10" s="79">
        <f>M11</f>
        <v>2</v>
      </c>
      <c r="BF10" s="79">
        <f>P10</f>
        <v>16</v>
      </c>
      <c r="BG10" s="79">
        <f>P11</f>
        <v>18</v>
      </c>
      <c r="BH10" s="79">
        <f>S10</f>
        <v>10</v>
      </c>
      <c r="BI10" s="79">
        <f>S11</f>
        <v>12</v>
      </c>
      <c r="BJ10" s="79">
        <f>V10</f>
        <v>18</v>
      </c>
      <c r="BK10" s="79">
        <f>V11</f>
        <v>3</v>
      </c>
      <c r="BL10" s="112">
        <f>SUM(AZ10:BK10)</f>
        <v>149</v>
      </c>
    </row>
    <row r="11" spans="1:64" s="3" customFormat="1" ht="15" customHeight="1" thickBot="1">
      <c r="A11" s="118"/>
      <c r="B11" s="56"/>
      <c r="C11" s="57" t="s">
        <v>33</v>
      </c>
      <c r="D11" s="139">
        <v>87</v>
      </c>
      <c r="E11" s="33">
        <v>9</v>
      </c>
      <c r="F11" s="28"/>
      <c r="G11" s="29">
        <f t="shared" si="0"/>
        <v>8</v>
      </c>
      <c r="H11" s="33">
        <v>10</v>
      </c>
      <c r="I11" s="28"/>
      <c r="J11" s="30">
        <f t="shared" si="1"/>
        <v>6</v>
      </c>
      <c r="K11" s="33">
        <v>13</v>
      </c>
      <c r="L11" s="28"/>
      <c r="M11" s="29">
        <f t="shared" si="2"/>
        <v>2</v>
      </c>
      <c r="N11" s="33">
        <v>4</v>
      </c>
      <c r="O11" s="31"/>
      <c r="P11" s="30">
        <f t="shared" si="3"/>
        <v>18</v>
      </c>
      <c r="Q11" s="33">
        <v>7</v>
      </c>
      <c r="R11" s="31"/>
      <c r="S11" s="29">
        <f t="shared" si="4"/>
        <v>12</v>
      </c>
      <c r="T11" s="33">
        <v>12</v>
      </c>
      <c r="U11" s="28"/>
      <c r="V11" s="29">
        <f t="shared" si="5"/>
        <v>3</v>
      </c>
      <c r="W11" s="16">
        <f t="shared" si="6"/>
        <v>49</v>
      </c>
      <c r="X11" s="275">
        <f t="shared" si="7"/>
        <v>12</v>
      </c>
      <c r="Y11" s="83">
        <f>+W10+W11</f>
        <v>149</v>
      </c>
      <c r="Z11" s="88">
        <f>RANK(Y11,Y$6:Y$19)</f>
        <v>4</v>
      </c>
      <c r="AA11" s="93">
        <f>Y11-SMALL(AZ10:BL10,1)-SMALL(AZ10:BL10,2)</f>
        <v>144</v>
      </c>
      <c r="AB11" s="94">
        <f>RANK(AA11,AA$6:AA$19)</f>
        <v>4</v>
      </c>
      <c r="AC11" s="118"/>
      <c r="AD11" s="118"/>
      <c r="AW11" s="100">
        <v>6</v>
      </c>
      <c r="AX11" s="101">
        <v>14</v>
      </c>
      <c r="AY11" s="105"/>
      <c r="AZ11" s="80"/>
      <c r="BA11" s="80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112"/>
    </row>
    <row r="12" spans="1:64" s="3" customFormat="1" ht="15" customHeight="1">
      <c r="A12" s="118"/>
      <c r="B12" s="227" t="s">
        <v>24</v>
      </c>
      <c r="C12" s="228" t="s">
        <v>30</v>
      </c>
      <c r="D12" s="229">
        <v>75</v>
      </c>
      <c r="E12" s="40">
        <v>1</v>
      </c>
      <c r="F12" s="35"/>
      <c r="G12" s="36">
        <f t="shared" si="0"/>
        <v>30</v>
      </c>
      <c r="H12" s="40">
        <v>13</v>
      </c>
      <c r="I12" s="35"/>
      <c r="J12" s="37">
        <f t="shared" si="1"/>
        <v>2</v>
      </c>
      <c r="K12" s="40">
        <v>4</v>
      </c>
      <c r="L12" s="35"/>
      <c r="M12" s="36">
        <f t="shared" si="2"/>
        <v>18</v>
      </c>
      <c r="N12" s="40">
        <v>12</v>
      </c>
      <c r="O12" s="35"/>
      <c r="P12" s="37">
        <f t="shared" si="3"/>
        <v>3</v>
      </c>
      <c r="Q12" s="40">
        <v>10</v>
      </c>
      <c r="R12" s="35"/>
      <c r="S12" s="36">
        <f t="shared" si="4"/>
        <v>6</v>
      </c>
      <c r="T12" s="40" t="s">
        <v>46</v>
      </c>
      <c r="U12" s="35"/>
      <c r="V12" s="36">
        <f t="shared" si="5"/>
        <v>0</v>
      </c>
      <c r="W12" s="278">
        <f t="shared" si="6"/>
        <v>59</v>
      </c>
      <c r="X12" s="276">
        <f t="shared" si="7"/>
        <v>10</v>
      </c>
      <c r="Y12" s="85"/>
      <c r="Z12" s="89"/>
      <c r="AA12" s="97"/>
      <c r="AB12" s="96"/>
      <c r="AC12" s="118"/>
      <c r="AD12" s="118"/>
      <c r="AW12" s="100">
        <v>7</v>
      </c>
      <c r="AX12" s="101">
        <v>12</v>
      </c>
      <c r="AY12" s="105" t="s">
        <v>55</v>
      </c>
      <c r="AZ12" s="80">
        <f>G12</f>
        <v>30</v>
      </c>
      <c r="BA12" s="80">
        <f>G13</f>
        <v>12</v>
      </c>
      <c r="BB12" s="79">
        <f>J12</f>
        <v>2</v>
      </c>
      <c r="BC12" s="79">
        <f>J13</f>
        <v>3</v>
      </c>
      <c r="BD12" s="79">
        <f>M12</f>
        <v>18</v>
      </c>
      <c r="BE12" s="79">
        <f>M13</f>
        <v>25</v>
      </c>
      <c r="BF12" s="79">
        <f>P12</f>
        <v>3</v>
      </c>
      <c r="BG12" s="79">
        <f>P13</f>
        <v>0</v>
      </c>
      <c r="BH12" s="79">
        <f>S12</f>
        <v>6</v>
      </c>
      <c r="BI12" s="79">
        <f>S13</f>
        <v>8</v>
      </c>
      <c r="BJ12" s="79">
        <f>V12</f>
        <v>0</v>
      </c>
      <c r="BK12" s="79">
        <f>V13</f>
        <v>0</v>
      </c>
      <c r="BL12" s="112">
        <f>SUM(AZ12:BK12)</f>
        <v>107</v>
      </c>
    </row>
    <row r="13" spans="1:64" s="3" customFormat="1" ht="15" customHeight="1" thickBot="1">
      <c r="A13" s="118"/>
      <c r="B13" s="212" t="s">
        <v>25</v>
      </c>
      <c r="C13" s="230" t="s">
        <v>31</v>
      </c>
      <c r="D13" s="231">
        <v>86</v>
      </c>
      <c r="E13" s="33">
        <v>7</v>
      </c>
      <c r="F13" s="28"/>
      <c r="G13" s="29">
        <f t="shared" si="0"/>
        <v>12</v>
      </c>
      <c r="H13" s="33">
        <v>12</v>
      </c>
      <c r="I13" s="28"/>
      <c r="J13" s="30">
        <f t="shared" si="1"/>
        <v>3</v>
      </c>
      <c r="K13" s="33">
        <v>2</v>
      </c>
      <c r="L13" s="28"/>
      <c r="M13" s="29">
        <f t="shared" si="2"/>
        <v>25</v>
      </c>
      <c r="N13" s="33">
        <v>13</v>
      </c>
      <c r="O13" s="28" t="s">
        <v>131</v>
      </c>
      <c r="P13" s="30">
        <f t="shared" si="3"/>
        <v>0</v>
      </c>
      <c r="Q13" s="33">
        <v>9</v>
      </c>
      <c r="R13" s="28"/>
      <c r="S13" s="29">
        <f t="shared" si="4"/>
        <v>8</v>
      </c>
      <c r="T13" s="33" t="s">
        <v>46</v>
      </c>
      <c r="U13" s="28"/>
      <c r="V13" s="29">
        <f t="shared" si="5"/>
        <v>0</v>
      </c>
      <c r="W13" s="279">
        <f t="shared" si="6"/>
        <v>48</v>
      </c>
      <c r="X13" s="277">
        <f t="shared" si="7"/>
        <v>13</v>
      </c>
      <c r="Y13" s="83">
        <f>+W12+W13</f>
        <v>107</v>
      </c>
      <c r="Z13" s="88">
        <f>RANK(Y13,Y$6:Y$19)</f>
        <v>7</v>
      </c>
      <c r="AA13" s="93">
        <f>Y13-SMALL(AZ12:BL12,1)-SMALL(AZ12:BL12,2)</f>
        <v>107</v>
      </c>
      <c r="AB13" s="94">
        <f>RANK(AA13,AA$6:AA$19)</f>
        <v>7</v>
      </c>
      <c r="AC13" s="118"/>
      <c r="AD13" s="118"/>
      <c r="AW13" s="100">
        <v>8</v>
      </c>
      <c r="AX13" s="101">
        <v>10</v>
      </c>
      <c r="AY13" s="105"/>
      <c r="AZ13" s="80"/>
      <c r="BA13" s="80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112"/>
    </row>
    <row r="14" spans="1:64" s="3" customFormat="1" ht="15" customHeight="1">
      <c r="A14" s="118"/>
      <c r="B14" s="50" t="s">
        <v>38</v>
      </c>
      <c r="C14" s="65" t="s">
        <v>36</v>
      </c>
      <c r="D14" s="142">
        <v>76</v>
      </c>
      <c r="E14" s="40">
        <v>5</v>
      </c>
      <c r="F14" s="24"/>
      <c r="G14" s="25">
        <f t="shared" si="0"/>
        <v>16</v>
      </c>
      <c r="H14" s="40">
        <v>11</v>
      </c>
      <c r="I14" s="24"/>
      <c r="J14" s="26">
        <f t="shared" si="1"/>
        <v>4</v>
      </c>
      <c r="K14" s="40">
        <v>8</v>
      </c>
      <c r="L14" s="24"/>
      <c r="M14" s="25">
        <f t="shared" si="2"/>
        <v>10</v>
      </c>
      <c r="N14" s="40">
        <v>2</v>
      </c>
      <c r="O14" s="32"/>
      <c r="P14" s="26">
        <f t="shared" si="3"/>
        <v>25</v>
      </c>
      <c r="Q14" s="40">
        <v>6</v>
      </c>
      <c r="R14" s="24" t="s">
        <v>130</v>
      </c>
      <c r="S14" s="25">
        <f t="shared" si="4"/>
        <v>14</v>
      </c>
      <c r="T14" s="40">
        <v>6</v>
      </c>
      <c r="U14" s="24"/>
      <c r="V14" s="25">
        <f t="shared" si="5"/>
        <v>14</v>
      </c>
      <c r="W14" s="16">
        <f t="shared" si="6"/>
        <v>83</v>
      </c>
      <c r="X14" s="275">
        <f t="shared" si="7"/>
        <v>6</v>
      </c>
      <c r="Y14" s="84"/>
      <c r="Z14" s="89"/>
      <c r="AA14" s="95"/>
      <c r="AB14" s="96"/>
      <c r="AC14" s="118"/>
      <c r="AD14" s="118"/>
      <c r="AW14" s="100">
        <v>9</v>
      </c>
      <c r="AX14" s="101">
        <v>8</v>
      </c>
      <c r="AY14" s="105" t="s">
        <v>56</v>
      </c>
      <c r="AZ14" s="80">
        <f>G14</f>
        <v>16</v>
      </c>
      <c r="BA14" s="80">
        <f>G15</f>
        <v>6</v>
      </c>
      <c r="BB14" s="79">
        <f>J14</f>
        <v>4</v>
      </c>
      <c r="BC14" s="79">
        <f>J15</f>
        <v>18</v>
      </c>
      <c r="BD14" s="79">
        <f>M14</f>
        <v>10</v>
      </c>
      <c r="BE14" s="79">
        <f>M15</f>
        <v>16</v>
      </c>
      <c r="BF14" s="79">
        <f>P14</f>
        <v>25</v>
      </c>
      <c r="BG14" s="79">
        <f>P15</f>
        <v>12</v>
      </c>
      <c r="BH14" s="79">
        <f>S14</f>
        <v>14</v>
      </c>
      <c r="BI14" s="79">
        <f>S15</f>
        <v>4</v>
      </c>
      <c r="BJ14" s="79">
        <f>V14</f>
        <v>14</v>
      </c>
      <c r="BK14" s="79">
        <f>V15</f>
        <v>16</v>
      </c>
      <c r="BL14" s="112">
        <f>SUM(AZ14:BK14)</f>
        <v>155</v>
      </c>
    </row>
    <row r="15" spans="1:64" s="3" customFormat="1" ht="15" customHeight="1" thickBot="1">
      <c r="A15" s="118"/>
      <c r="B15" s="51" t="s">
        <v>129</v>
      </c>
      <c r="C15" s="66" t="s">
        <v>37</v>
      </c>
      <c r="D15" s="143">
        <v>85</v>
      </c>
      <c r="E15" s="33">
        <v>10</v>
      </c>
      <c r="F15" s="28"/>
      <c r="G15" s="29">
        <f t="shared" si="0"/>
        <v>6</v>
      </c>
      <c r="H15" s="33">
        <v>4</v>
      </c>
      <c r="I15" s="28"/>
      <c r="J15" s="30">
        <f t="shared" si="1"/>
        <v>18</v>
      </c>
      <c r="K15" s="33">
        <v>5</v>
      </c>
      <c r="L15" s="28"/>
      <c r="M15" s="29">
        <f t="shared" si="2"/>
        <v>16</v>
      </c>
      <c r="N15" s="33">
        <v>7</v>
      </c>
      <c r="O15" s="28"/>
      <c r="P15" s="30">
        <f t="shared" si="3"/>
        <v>12</v>
      </c>
      <c r="Q15" s="33">
        <v>11</v>
      </c>
      <c r="R15" s="28"/>
      <c r="S15" s="29">
        <f t="shared" si="4"/>
        <v>4</v>
      </c>
      <c r="T15" s="33">
        <v>5</v>
      </c>
      <c r="U15" s="28"/>
      <c r="V15" s="29">
        <f t="shared" si="5"/>
        <v>16</v>
      </c>
      <c r="W15" s="16">
        <f t="shared" si="6"/>
        <v>72</v>
      </c>
      <c r="X15" s="277">
        <f t="shared" si="7"/>
        <v>9</v>
      </c>
      <c r="Y15" s="83">
        <f>+W14+W15</f>
        <v>155</v>
      </c>
      <c r="Z15" s="88">
        <f>RANK(Y15,Y$6:Y$19)</f>
        <v>3</v>
      </c>
      <c r="AA15" s="93">
        <f>Y15-SMALL(AZ14:BL14,1)-SMALL(AZ14:BL14,2)</f>
        <v>147</v>
      </c>
      <c r="AB15" s="94">
        <f>RANK(AA15,AA$6:AA$19)</f>
        <v>3</v>
      </c>
      <c r="AC15" s="118"/>
      <c r="AD15" s="118"/>
      <c r="AW15" s="100">
        <v>10</v>
      </c>
      <c r="AX15" s="101">
        <v>6</v>
      </c>
      <c r="AY15" s="105"/>
      <c r="AZ15" s="80"/>
      <c r="BA15" s="80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112"/>
    </row>
    <row r="16" spans="1:64" s="3" customFormat="1" ht="15" customHeight="1">
      <c r="A16" s="118"/>
      <c r="B16" s="48" t="s">
        <v>22</v>
      </c>
      <c r="C16" s="8" t="s">
        <v>29</v>
      </c>
      <c r="D16" s="140">
        <v>83</v>
      </c>
      <c r="E16" s="40">
        <v>3</v>
      </c>
      <c r="F16" s="24"/>
      <c r="G16" s="25">
        <f t="shared" si="0"/>
        <v>20</v>
      </c>
      <c r="H16" s="40">
        <v>3</v>
      </c>
      <c r="I16" s="24"/>
      <c r="J16" s="46">
        <f t="shared" si="1"/>
        <v>20</v>
      </c>
      <c r="K16" s="40">
        <v>6</v>
      </c>
      <c r="L16" s="24"/>
      <c r="M16" s="25">
        <f t="shared" si="2"/>
        <v>14</v>
      </c>
      <c r="N16" s="40">
        <v>14</v>
      </c>
      <c r="O16" s="24"/>
      <c r="P16" s="25">
        <f t="shared" si="3"/>
        <v>1</v>
      </c>
      <c r="Q16" s="40">
        <v>2</v>
      </c>
      <c r="R16" s="24"/>
      <c r="S16" s="25">
        <f t="shared" si="4"/>
        <v>25</v>
      </c>
      <c r="T16" s="40">
        <v>8</v>
      </c>
      <c r="U16" s="24"/>
      <c r="V16" s="25">
        <f t="shared" si="5"/>
        <v>10</v>
      </c>
      <c r="W16" s="278">
        <f t="shared" si="6"/>
        <v>90</v>
      </c>
      <c r="X16" s="275">
        <f t="shared" si="7"/>
        <v>3</v>
      </c>
      <c r="Y16" s="82"/>
      <c r="Z16" s="87"/>
      <c r="AA16" s="91"/>
      <c r="AB16" s="92"/>
      <c r="AC16" s="118"/>
      <c r="AD16" s="118"/>
      <c r="AW16" s="100">
        <v>11</v>
      </c>
      <c r="AX16" s="101">
        <v>4</v>
      </c>
      <c r="AY16" s="105" t="s">
        <v>57</v>
      </c>
      <c r="AZ16" s="80">
        <f>G16</f>
        <v>20</v>
      </c>
      <c r="BA16" s="80">
        <f>G17</f>
        <v>0</v>
      </c>
      <c r="BB16" s="79">
        <f>J16</f>
        <v>20</v>
      </c>
      <c r="BC16" s="79">
        <f>J17</f>
        <v>1</v>
      </c>
      <c r="BD16" s="79">
        <f>M16</f>
        <v>14</v>
      </c>
      <c r="BE16" s="79">
        <f>M17</f>
        <v>20</v>
      </c>
      <c r="BF16" s="79">
        <f>P16</f>
        <v>1</v>
      </c>
      <c r="BG16" s="79">
        <f>P17</f>
        <v>25</v>
      </c>
      <c r="BH16" s="79">
        <f>S16</f>
        <v>25</v>
      </c>
      <c r="BI16" s="79">
        <f>S17</f>
        <v>3</v>
      </c>
      <c r="BJ16" s="79">
        <f>V16</f>
        <v>10</v>
      </c>
      <c r="BK16" s="79">
        <f>V17</f>
        <v>25</v>
      </c>
      <c r="BL16" s="112">
        <f>SUM(AZ16:BK16)</f>
        <v>164</v>
      </c>
    </row>
    <row r="17" spans="1:64" s="3" customFormat="1" ht="15" customHeight="1" thickBot="1">
      <c r="A17" s="118"/>
      <c r="B17" s="49" t="s">
        <v>23</v>
      </c>
      <c r="C17" s="9" t="s">
        <v>28</v>
      </c>
      <c r="D17" s="141">
        <v>82</v>
      </c>
      <c r="E17" s="33" t="s">
        <v>46</v>
      </c>
      <c r="F17" s="28"/>
      <c r="G17" s="29">
        <f t="shared" si="0"/>
        <v>0</v>
      </c>
      <c r="H17" s="33">
        <v>14</v>
      </c>
      <c r="I17" s="28"/>
      <c r="J17" s="47">
        <f t="shared" si="1"/>
        <v>1</v>
      </c>
      <c r="K17" s="33">
        <v>3</v>
      </c>
      <c r="L17" s="28"/>
      <c r="M17" s="29">
        <f t="shared" si="2"/>
        <v>20</v>
      </c>
      <c r="N17" s="33">
        <v>1</v>
      </c>
      <c r="O17" s="28" t="s">
        <v>131</v>
      </c>
      <c r="P17" s="29">
        <f t="shared" si="3"/>
        <v>25</v>
      </c>
      <c r="Q17" s="33">
        <v>12</v>
      </c>
      <c r="R17" s="28"/>
      <c r="S17" s="29">
        <f t="shared" si="4"/>
        <v>3</v>
      </c>
      <c r="T17" s="33">
        <v>2</v>
      </c>
      <c r="U17" s="28"/>
      <c r="V17" s="29">
        <f t="shared" si="5"/>
        <v>25</v>
      </c>
      <c r="W17" s="279">
        <f t="shared" si="6"/>
        <v>74</v>
      </c>
      <c r="X17" s="277">
        <f t="shared" si="7"/>
        <v>8</v>
      </c>
      <c r="Y17" s="83">
        <f>+W16+W17</f>
        <v>164</v>
      </c>
      <c r="Z17" s="88">
        <f>RANK(Y17,Y$6:Y$19)</f>
        <v>2</v>
      </c>
      <c r="AA17" s="93">
        <f>Y17-SMALL(AZ16:BL16,1)-SMALL(AZ16:BL16,2)</f>
        <v>163</v>
      </c>
      <c r="AB17" s="94">
        <f>RANK(AA17,AA$6:AA$19)</f>
        <v>2</v>
      </c>
      <c r="AC17" s="118"/>
      <c r="AD17" s="118"/>
      <c r="AW17" s="100">
        <v>12</v>
      </c>
      <c r="AX17" s="101">
        <v>3</v>
      </c>
      <c r="AY17" s="105"/>
      <c r="AZ17" s="80"/>
      <c r="BA17" s="80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112"/>
    </row>
    <row r="18" spans="1:64" s="3" customFormat="1" ht="15" customHeight="1" thickBot="1">
      <c r="A18" s="118"/>
      <c r="B18" s="169" t="s">
        <v>45</v>
      </c>
      <c r="C18" s="170" t="s">
        <v>43</v>
      </c>
      <c r="D18" s="171">
        <v>78</v>
      </c>
      <c r="E18" s="40" t="s">
        <v>46</v>
      </c>
      <c r="F18" s="24"/>
      <c r="G18" s="25">
        <f t="shared" si="0"/>
        <v>0</v>
      </c>
      <c r="H18" s="40">
        <v>7</v>
      </c>
      <c r="I18" s="24"/>
      <c r="J18" s="46">
        <f t="shared" si="1"/>
        <v>12</v>
      </c>
      <c r="K18" s="40">
        <v>1</v>
      </c>
      <c r="L18" s="24" t="s">
        <v>130</v>
      </c>
      <c r="M18" s="25">
        <f t="shared" si="2"/>
        <v>30</v>
      </c>
      <c r="N18" s="40">
        <v>6</v>
      </c>
      <c r="O18" s="24"/>
      <c r="P18" s="25">
        <f t="shared" si="3"/>
        <v>14</v>
      </c>
      <c r="Q18" s="40">
        <v>1</v>
      </c>
      <c r="R18" s="24"/>
      <c r="S18" s="25">
        <f t="shared" si="4"/>
        <v>30</v>
      </c>
      <c r="T18" s="40">
        <v>10</v>
      </c>
      <c r="U18" s="24"/>
      <c r="V18" s="25">
        <f t="shared" si="5"/>
        <v>6</v>
      </c>
      <c r="W18" s="278">
        <f t="shared" si="6"/>
        <v>92</v>
      </c>
      <c r="X18" s="275">
        <f t="shared" si="7"/>
        <v>2</v>
      </c>
      <c r="Y18" s="82"/>
      <c r="Z18" s="87"/>
      <c r="AA18" s="91"/>
      <c r="AB18" s="92"/>
      <c r="AC18" s="118"/>
      <c r="AD18" s="118"/>
      <c r="AW18" s="100">
        <v>13</v>
      </c>
      <c r="AX18" s="101">
        <v>2</v>
      </c>
      <c r="AY18" s="106" t="s">
        <v>58</v>
      </c>
      <c r="AZ18" s="102">
        <f>G18</f>
        <v>0</v>
      </c>
      <c r="BA18" s="102">
        <f>G19</f>
        <v>4</v>
      </c>
      <c r="BB18" s="103">
        <f>J18</f>
        <v>12</v>
      </c>
      <c r="BC18" s="103">
        <f>J19</f>
        <v>16</v>
      </c>
      <c r="BD18" s="103">
        <f>M18</f>
        <v>30</v>
      </c>
      <c r="BE18" s="103">
        <f>M19</f>
        <v>6</v>
      </c>
      <c r="BF18" s="103">
        <f>P18</f>
        <v>14</v>
      </c>
      <c r="BG18" s="103">
        <f>P19</f>
        <v>20</v>
      </c>
      <c r="BH18" s="103">
        <f>S18</f>
        <v>30</v>
      </c>
      <c r="BI18" s="103">
        <f>S19</f>
        <v>18</v>
      </c>
      <c r="BJ18" s="103">
        <f>V18</f>
        <v>6</v>
      </c>
      <c r="BK18" s="103">
        <f>V19</f>
        <v>20</v>
      </c>
      <c r="BL18" s="113">
        <f>SUM(AZ18:BK18)</f>
        <v>176</v>
      </c>
    </row>
    <row r="19" spans="1:53" s="3" customFormat="1" ht="15" customHeight="1" thickBot="1">
      <c r="A19" s="118"/>
      <c r="B19" s="172"/>
      <c r="C19" s="173" t="s">
        <v>48</v>
      </c>
      <c r="D19" s="174">
        <v>62</v>
      </c>
      <c r="E19" s="33">
        <v>11</v>
      </c>
      <c r="F19" s="28"/>
      <c r="G19" s="29">
        <f t="shared" si="0"/>
        <v>4</v>
      </c>
      <c r="H19" s="33">
        <v>5</v>
      </c>
      <c r="I19" s="28"/>
      <c r="J19" s="47">
        <f t="shared" si="1"/>
        <v>16</v>
      </c>
      <c r="K19" s="33">
        <v>10</v>
      </c>
      <c r="L19" s="28"/>
      <c r="M19" s="29">
        <f t="shared" si="2"/>
        <v>6</v>
      </c>
      <c r="N19" s="33">
        <v>3</v>
      </c>
      <c r="O19" s="28" t="s">
        <v>130</v>
      </c>
      <c r="P19" s="29">
        <f t="shared" si="3"/>
        <v>20</v>
      </c>
      <c r="Q19" s="33">
        <v>4</v>
      </c>
      <c r="R19" s="28"/>
      <c r="S19" s="29">
        <f t="shared" si="4"/>
        <v>18</v>
      </c>
      <c r="T19" s="33">
        <v>3</v>
      </c>
      <c r="U19" s="28"/>
      <c r="V19" s="29">
        <f t="shared" si="5"/>
        <v>20</v>
      </c>
      <c r="W19" s="279">
        <f t="shared" si="6"/>
        <v>84</v>
      </c>
      <c r="X19" s="277">
        <f t="shared" si="7"/>
        <v>5</v>
      </c>
      <c r="Y19" s="83">
        <f>+W18+W19</f>
        <v>176</v>
      </c>
      <c r="Z19" s="88">
        <f>RANK(Y19,Y$6:Y$19)</f>
        <v>1</v>
      </c>
      <c r="AA19" s="93">
        <f>Y19-SMALL(AZ18:BL18,1)-SMALL(AZ18:BL18,2)</f>
        <v>172</v>
      </c>
      <c r="AB19" s="94">
        <f>RANK(AA19,AA$6:AA$19)</f>
        <v>1</v>
      </c>
      <c r="AC19" s="118"/>
      <c r="AD19" s="118"/>
      <c r="AW19" s="100">
        <v>14</v>
      </c>
      <c r="AX19" s="101">
        <v>1</v>
      </c>
      <c r="AZ19" s="10"/>
      <c r="BA19" s="10"/>
    </row>
    <row r="20" spans="1:50" s="10" customFormat="1" ht="15" customHeight="1">
      <c r="A20" s="90"/>
      <c r="B20" s="119"/>
      <c r="C20" s="119"/>
      <c r="D20" s="120" t="s">
        <v>21</v>
      </c>
      <c r="E20" s="90"/>
      <c r="F20" s="90"/>
      <c r="G20" s="90"/>
      <c r="H20" s="120" t="s">
        <v>26</v>
      </c>
      <c r="I20" s="90"/>
      <c r="J20" s="90"/>
      <c r="K20" s="90"/>
      <c r="L20" s="120" t="s">
        <v>27</v>
      </c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121"/>
      <c r="Z20" s="121"/>
      <c r="AA20" s="90"/>
      <c r="AB20" s="90"/>
      <c r="AC20" s="90"/>
      <c r="AD20" s="90"/>
      <c r="AW20" s="289" t="s">
        <v>46</v>
      </c>
      <c r="AX20" s="290">
        <v>0</v>
      </c>
    </row>
    <row r="21" spans="1:30" s="10" customFormat="1" ht="15" customHeight="1" thickBot="1">
      <c r="A21" s="90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7"/>
      <c r="Z21" s="117"/>
      <c r="AA21" s="118"/>
      <c r="AB21" s="118"/>
      <c r="AC21" s="118"/>
      <c r="AD21" s="90"/>
    </row>
    <row r="22" spans="1:30" s="3" customFormat="1" ht="15" customHeight="1" thickBot="1">
      <c r="A22" s="118"/>
      <c r="B22" s="152"/>
      <c r="C22" s="153"/>
      <c r="D22" s="154"/>
      <c r="E22" s="13"/>
      <c r="F22" s="13"/>
      <c r="G22" s="14"/>
      <c r="H22" s="14" t="s">
        <v>0</v>
      </c>
      <c r="I22" s="14"/>
      <c r="J22" s="14" t="s">
        <v>1</v>
      </c>
      <c r="K22" s="14"/>
      <c r="L22" s="14" t="s">
        <v>2</v>
      </c>
      <c r="M22" s="14"/>
      <c r="N22" s="14" t="s">
        <v>18</v>
      </c>
      <c r="O22" s="14"/>
      <c r="P22" s="14" t="s">
        <v>2</v>
      </c>
      <c r="Q22" s="14"/>
      <c r="R22" s="14" t="s">
        <v>3</v>
      </c>
      <c r="S22" s="14"/>
      <c r="T22" s="14"/>
      <c r="U22" s="14"/>
      <c r="V22" s="15"/>
      <c r="W22" s="81"/>
      <c r="X22" s="81"/>
      <c r="Y22" s="117"/>
      <c r="Z22" s="117"/>
      <c r="AA22" s="118"/>
      <c r="AB22" s="118"/>
      <c r="AC22" s="118"/>
      <c r="AD22" s="118"/>
    </row>
    <row r="23" spans="1:30" s="3" customFormat="1" ht="15" customHeight="1" thickBot="1">
      <c r="A23" s="118"/>
      <c r="B23" s="155" t="s">
        <v>77</v>
      </c>
      <c r="C23" s="156"/>
      <c r="D23" s="157"/>
      <c r="E23" s="220" t="s">
        <v>107</v>
      </c>
      <c r="F23" s="221"/>
      <c r="G23" s="222"/>
      <c r="H23" s="237" t="s">
        <v>110</v>
      </c>
      <c r="I23" s="237"/>
      <c r="J23" s="238"/>
      <c r="K23" s="220" t="s">
        <v>113</v>
      </c>
      <c r="L23" s="176"/>
      <c r="M23" s="177"/>
      <c r="N23" s="259" t="s">
        <v>125</v>
      </c>
      <c r="O23" s="259"/>
      <c r="P23" s="260"/>
      <c r="Q23" s="220" t="s">
        <v>115</v>
      </c>
      <c r="R23" s="221"/>
      <c r="S23" s="267"/>
      <c r="T23" s="291" t="s">
        <v>118</v>
      </c>
      <c r="U23" s="291"/>
      <c r="V23" s="267"/>
      <c r="W23" s="300" t="s">
        <v>68</v>
      </c>
      <c r="X23" s="301"/>
      <c r="Y23" s="161"/>
      <c r="Z23" s="127" t="s">
        <v>65</v>
      </c>
      <c r="AA23" s="13"/>
      <c r="AB23" s="126"/>
      <c r="AC23" s="118"/>
      <c r="AD23" s="118"/>
    </row>
    <row r="24" spans="1:30" s="3" customFormat="1" ht="15" customHeight="1" thickBot="1">
      <c r="A24" s="118"/>
      <c r="B24" s="158"/>
      <c r="C24" s="159"/>
      <c r="D24" s="160"/>
      <c r="E24" s="223" t="s">
        <v>102</v>
      </c>
      <c r="F24" s="224"/>
      <c r="G24" s="225"/>
      <c r="H24" s="239" t="s">
        <v>103</v>
      </c>
      <c r="I24" s="239"/>
      <c r="J24" s="240"/>
      <c r="K24" s="241" t="s">
        <v>104</v>
      </c>
      <c r="L24" s="119"/>
      <c r="M24" s="178"/>
      <c r="N24" s="261" t="s">
        <v>105</v>
      </c>
      <c r="O24" s="261"/>
      <c r="P24" s="262"/>
      <c r="Q24" s="241" t="s">
        <v>103</v>
      </c>
      <c r="R24" s="261"/>
      <c r="S24" s="268"/>
      <c r="T24" s="261" t="s">
        <v>104</v>
      </c>
      <c r="U24" s="261"/>
      <c r="V24" s="268"/>
      <c r="W24" s="302" t="s">
        <v>69</v>
      </c>
      <c r="X24" s="303"/>
      <c r="Y24" s="304" t="s">
        <v>64</v>
      </c>
      <c r="Z24" s="305"/>
      <c r="AA24" s="306" t="s">
        <v>66</v>
      </c>
      <c r="AB24" s="305"/>
      <c r="AC24" s="118"/>
      <c r="AD24" s="118"/>
    </row>
    <row r="25" spans="1:30" s="3" customFormat="1" ht="15" customHeight="1" thickBot="1">
      <c r="A25" s="118"/>
      <c r="B25" s="43" t="s">
        <v>11</v>
      </c>
      <c r="C25" s="44" t="s">
        <v>4</v>
      </c>
      <c r="D25" s="45" t="s">
        <v>19</v>
      </c>
      <c r="E25" s="20" t="s">
        <v>5</v>
      </c>
      <c r="F25" s="21" t="s">
        <v>20</v>
      </c>
      <c r="G25" s="22" t="s">
        <v>9</v>
      </c>
      <c r="H25" s="20" t="s">
        <v>5</v>
      </c>
      <c r="I25" s="21" t="s">
        <v>20</v>
      </c>
      <c r="J25" s="22" t="s">
        <v>9</v>
      </c>
      <c r="K25" s="20" t="s">
        <v>5</v>
      </c>
      <c r="L25" s="21" t="s">
        <v>20</v>
      </c>
      <c r="M25" s="22" t="s">
        <v>9</v>
      </c>
      <c r="N25" s="20" t="s">
        <v>5</v>
      </c>
      <c r="O25" s="21" t="s">
        <v>20</v>
      </c>
      <c r="P25" s="22" t="s">
        <v>9</v>
      </c>
      <c r="Q25" s="20" t="s">
        <v>5</v>
      </c>
      <c r="R25" s="21" t="s">
        <v>20</v>
      </c>
      <c r="S25" s="22" t="s">
        <v>9</v>
      </c>
      <c r="T25" s="20" t="s">
        <v>5</v>
      </c>
      <c r="U25" s="21" t="s">
        <v>20</v>
      </c>
      <c r="V25" s="110" t="s">
        <v>9</v>
      </c>
      <c r="W25" s="162" t="s">
        <v>17</v>
      </c>
      <c r="X25" s="86" t="s">
        <v>67</v>
      </c>
      <c r="Y25" s="44" t="s">
        <v>17</v>
      </c>
      <c r="Z25" s="86" t="s">
        <v>67</v>
      </c>
      <c r="AA25" s="44" t="s">
        <v>17</v>
      </c>
      <c r="AB25" s="86" t="s">
        <v>67</v>
      </c>
      <c r="AC25" s="118"/>
      <c r="AD25" s="118"/>
    </row>
    <row r="26" spans="1:64" s="3" customFormat="1" ht="15" customHeight="1">
      <c r="A26" s="118"/>
      <c r="B26" s="34" t="s">
        <v>11</v>
      </c>
      <c r="C26" s="7" t="s">
        <v>7</v>
      </c>
      <c r="D26" s="181">
        <v>75</v>
      </c>
      <c r="E26" s="40">
        <v>4</v>
      </c>
      <c r="F26" s="24"/>
      <c r="G26" s="25">
        <f>IF((LOOKUP(E26,$AW$6:$AW$20,$AX$6:$AX$20)-IF(F26="sc",5,0)-IF(F26="ps",5,0))&lt;0,0,(LOOKUP(E26,$AW$6:$AW$20,$AX$6:$AX$20)-IF(F26="sc",5,0)-IF(F26="ps",5,0)))</f>
        <v>18</v>
      </c>
      <c r="H26" s="40">
        <v>11</v>
      </c>
      <c r="I26" s="24"/>
      <c r="J26" s="25">
        <f>IF((LOOKUP(H26,$AW$6:$AW$20,$AX$6:$AX$20)-IF(I26="sc",5,0)-IF(I26="ps",5,0))&lt;0,0,(LOOKUP(H26,$AW$6:$AW$20,$AX$6:$AX$20)-IF(I26="sc",5,0)-IF(I26="ps",5,0)))</f>
        <v>4</v>
      </c>
      <c r="K26" s="40">
        <v>2</v>
      </c>
      <c r="L26" s="24"/>
      <c r="M26" s="25">
        <f>IF((LOOKUP(K26,$AW$6:$AW$20,$AX$6:$AX$20)-IF(L26="sc",5,0)-IF(L26="ps",5,0))&lt;0,0,(LOOKUP(K26,$AW$6:$AW$20,$AX$6:$AX$20)-IF(L26="sc",5,0)-IF(L26="ps",5,0)))</f>
        <v>25</v>
      </c>
      <c r="N26" s="40">
        <v>10</v>
      </c>
      <c r="O26" s="24"/>
      <c r="P26" s="25">
        <f>IF((LOOKUP(N26,$AW$6:$AW$20,$AX$6:$AX$20)-IF(O26="sc",5,0)-IF(O26="ps",5,0))&lt;0,0,(LOOKUP(N26,$AW$6:$AW$20,$AX$6:$AX$20)-IF(O26="sc",5,0)-IF(O26="ps",5,0)))</f>
        <v>6</v>
      </c>
      <c r="Q26" s="40" t="s">
        <v>46</v>
      </c>
      <c r="R26" s="24"/>
      <c r="S26" s="25">
        <f>IF((LOOKUP(Q26,$AW$6:$AW$20,$AX$6:$AX$20)-IF(R26="sc",5,0)-IF(R26="ps",5,0))&lt;0,0,(LOOKUP(Q26,$AW$6:$AW$20,$AX$6:$AX$20)-IF(R26="sc",5,0)-IF(R26="ps",5,0)))</f>
        <v>0</v>
      </c>
      <c r="T26" s="40">
        <v>5</v>
      </c>
      <c r="U26" s="24"/>
      <c r="V26" s="25">
        <f>IF((LOOKUP(T26,$AW$6:$AW$20,$AX$6:$AX$20)-IF(U26="sc",5,0)-IF(U26="ps",5,0))&lt;0,0,(LOOKUP(T26,$AW$6:$AW$20,$AX$6:$AX$20)-IF(U26="sc",5,0)-IF(U26="ps",5,0)))</f>
        <v>16</v>
      </c>
      <c r="W26" s="16">
        <f>+G26+J26+M26+P26+S26+V26</f>
        <v>69</v>
      </c>
      <c r="X26" s="275">
        <f>RANK(W26,W$26:W$39)</f>
        <v>7</v>
      </c>
      <c r="Y26" s="82"/>
      <c r="Z26" s="87"/>
      <c r="AA26" s="91"/>
      <c r="AB26" s="92"/>
      <c r="AC26" s="118"/>
      <c r="AD26" s="118"/>
      <c r="AY26" s="107" t="s">
        <v>52</v>
      </c>
      <c r="AZ26" s="98">
        <f>G26</f>
        <v>18</v>
      </c>
      <c r="BA26" s="98">
        <f>G27</f>
        <v>16</v>
      </c>
      <c r="BB26" s="99">
        <f>J26</f>
        <v>4</v>
      </c>
      <c r="BC26" s="99">
        <f>J27</f>
        <v>12</v>
      </c>
      <c r="BD26" s="99">
        <f>M26</f>
        <v>25</v>
      </c>
      <c r="BE26" s="99">
        <f>M27</f>
        <v>3</v>
      </c>
      <c r="BF26" s="99">
        <f>P26</f>
        <v>6</v>
      </c>
      <c r="BG26" s="99">
        <f>P27</f>
        <v>20</v>
      </c>
      <c r="BH26" s="99">
        <f>S26</f>
        <v>0</v>
      </c>
      <c r="BI26" s="99">
        <f>S27</f>
        <v>5</v>
      </c>
      <c r="BJ26" s="99">
        <f>V26</f>
        <v>16</v>
      </c>
      <c r="BK26" s="99">
        <f>V27</f>
        <v>0</v>
      </c>
      <c r="BL26" s="111">
        <f>SUM(AZ26:BK26)</f>
        <v>125</v>
      </c>
    </row>
    <row r="27" spans="1:64" s="3" customFormat="1" ht="15" customHeight="1" thickBot="1">
      <c r="A27" s="118"/>
      <c r="B27" s="38" t="s">
        <v>15</v>
      </c>
      <c r="C27" s="6" t="s">
        <v>16</v>
      </c>
      <c r="D27" s="182">
        <v>78</v>
      </c>
      <c r="E27" s="33">
        <v>5</v>
      </c>
      <c r="F27" s="28"/>
      <c r="G27" s="29">
        <f aca="true" t="shared" si="8" ref="G27:G39">IF((LOOKUP(E27,$AW$6:$AW$20,$AX$6:$AX$20)-IF(F27="sc",5,0)-IF(F27="ps",5,0))&lt;0,0,(LOOKUP(E27,$AW$6:$AW$20,$AX$6:$AX$20)-IF(F27="sc",5,0)-IF(F27="ps",5,0)))</f>
        <v>16</v>
      </c>
      <c r="H27" s="33">
        <v>7</v>
      </c>
      <c r="I27" s="28"/>
      <c r="J27" s="29">
        <f aca="true" t="shared" si="9" ref="J27:J39">IF((LOOKUP(H27,$AW$6:$AW$20,$AX$6:$AX$20)-IF(I27="sc",5,0)-IF(I27="ps",5,0))&lt;0,0,(LOOKUP(H27,$AW$6:$AW$20,$AX$6:$AX$20)-IF(I27="sc",5,0)-IF(I27="ps",5,0)))</f>
        <v>12</v>
      </c>
      <c r="K27" s="33">
        <v>12</v>
      </c>
      <c r="L27" s="28"/>
      <c r="M27" s="29">
        <f aca="true" t="shared" si="10" ref="M27:M39">IF((LOOKUP(K27,$AW$6:$AW$20,$AX$6:$AX$20)-IF(L27="sc",5,0)-IF(L27="ps",5,0))&lt;0,0,(LOOKUP(K27,$AW$6:$AW$20,$AX$6:$AX$20)-IF(L27="sc",5,0)-IF(L27="ps",5,0)))</f>
        <v>3</v>
      </c>
      <c r="N27" s="33">
        <v>3</v>
      </c>
      <c r="O27" s="28"/>
      <c r="P27" s="29">
        <f aca="true" t="shared" si="11" ref="P27:P39">IF((LOOKUP(N27,$AW$6:$AW$20,$AX$6:$AX$20)-IF(O27="sc",5,0)-IF(O27="ps",5,0))&lt;0,0,(LOOKUP(N27,$AW$6:$AW$20,$AX$6:$AX$20)-IF(O27="sc",5,0)-IF(O27="ps",5,0)))</f>
        <v>20</v>
      </c>
      <c r="Q27" s="33">
        <v>8</v>
      </c>
      <c r="R27" s="28" t="s">
        <v>146</v>
      </c>
      <c r="S27" s="29">
        <f aca="true" t="shared" si="12" ref="S27:S39">IF((LOOKUP(Q27,$AW$6:$AW$20,$AX$6:$AX$20)-IF(R27="sc",5,0)-IF(R27="ps",5,0))&lt;0,0,(LOOKUP(Q27,$AW$6:$AW$20,$AX$6:$AX$20)-IF(R27="sc",5,0)-IF(R27="ps",5,0)))</f>
        <v>5</v>
      </c>
      <c r="T27" s="33" t="s">
        <v>46</v>
      </c>
      <c r="U27" s="28"/>
      <c r="V27" s="29">
        <f aca="true" t="shared" si="13" ref="V27:V39">IF((LOOKUP(T27,$AW$6:$AW$20,$AX$6:$AX$20)-IF(U27="sc",5,0)-IF(U27="ps",5,0))&lt;0,0,(LOOKUP(T27,$AW$6:$AW$20,$AX$6:$AX$20)-IF(U27="sc",5,0)-IF(U27="ps",5,0)))</f>
        <v>0</v>
      </c>
      <c r="W27" s="16">
        <f aca="true" t="shared" si="14" ref="W27:W39">+G27+J27+M27+P27+S27+V27</f>
        <v>56</v>
      </c>
      <c r="X27" s="275">
        <f aca="true" t="shared" si="15" ref="X27:X39">RANK(W27,W$26:W$39)</f>
        <v>8</v>
      </c>
      <c r="Y27" s="83">
        <f>+W26+W27</f>
        <v>125</v>
      </c>
      <c r="Z27" s="88">
        <f>RANK(Y27,Y$26:Y$39)</f>
        <v>6</v>
      </c>
      <c r="AA27" s="93">
        <f>Y27-SMALL(AZ26:BL26,1)-SMALL(AZ26:BL26,2)</f>
        <v>125</v>
      </c>
      <c r="AB27" s="94">
        <f>RANK(AA27,AA$26:AA$39)</f>
        <v>6</v>
      </c>
      <c r="AC27" s="118"/>
      <c r="AD27" s="118"/>
      <c r="AY27" s="108"/>
      <c r="AZ27" s="80"/>
      <c r="BA27" s="80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112"/>
    </row>
    <row r="28" spans="1:64" s="3" customFormat="1" ht="15" customHeight="1">
      <c r="A28" s="118"/>
      <c r="B28" s="61" t="s">
        <v>47</v>
      </c>
      <c r="C28" s="62" t="s">
        <v>49</v>
      </c>
      <c r="D28" s="144">
        <v>94</v>
      </c>
      <c r="E28" s="40">
        <v>9</v>
      </c>
      <c r="F28" s="24"/>
      <c r="G28" s="25">
        <f t="shared" si="8"/>
        <v>8</v>
      </c>
      <c r="H28" s="40">
        <v>10</v>
      </c>
      <c r="I28" s="24"/>
      <c r="J28" s="25">
        <f t="shared" si="9"/>
        <v>6</v>
      </c>
      <c r="K28" s="40">
        <v>10</v>
      </c>
      <c r="L28" s="24" t="s">
        <v>131</v>
      </c>
      <c r="M28" s="25">
        <f t="shared" si="10"/>
        <v>1</v>
      </c>
      <c r="N28" s="40">
        <v>8</v>
      </c>
      <c r="O28" s="24"/>
      <c r="P28" s="25">
        <f t="shared" si="11"/>
        <v>10</v>
      </c>
      <c r="Q28" s="40">
        <v>6</v>
      </c>
      <c r="R28" s="24"/>
      <c r="S28" s="25">
        <f t="shared" si="12"/>
        <v>14</v>
      </c>
      <c r="T28" s="40">
        <v>12</v>
      </c>
      <c r="U28" s="24"/>
      <c r="V28" s="25">
        <f t="shared" si="13"/>
        <v>3</v>
      </c>
      <c r="W28" s="271">
        <f t="shared" si="14"/>
        <v>42</v>
      </c>
      <c r="X28" s="276">
        <f t="shared" si="15"/>
        <v>12</v>
      </c>
      <c r="Y28" s="84"/>
      <c r="Z28" s="89"/>
      <c r="AA28" s="95"/>
      <c r="AB28" s="96"/>
      <c r="AC28" s="118"/>
      <c r="AD28" s="118"/>
      <c r="AY28" s="108" t="s">
        <v>53</v>
      </c>
      <c r="AZ28" s="80">
        <f>G28</f>
        <v>8</v>
      </c>
      <c r="BA28" s="80">
        <f>G29</f>
        <v>1</v>
      </c>
      <c r="BB28" s="79">
        <f>J28</f>
        <v>6</v>
      </c>
      <c r="BC28" s="79">
        <f>J29</f>
        <v>30</v>
      </c>
      <c r="BD28" s="79">
        <f>M28</f>
        <v>1</v>
      </c>
      <c r="BE28" s="79">
        <f>M29</f>
        <v>14</v>
      </c>
      <c r="BF28" s="79">
        <f>P28</f>
        <v>10</v>
      </c>
      <c r="BG28" s="79">
        <f>P29</f>
        <v>14</v>
      </c>
      <c r="BH28" s="79">
        <f>S28</f>
        <v>14</v>
      </c>
      <c r="BI28" s="79">
        <f>S29</f>
        <v>30</v>
      </c>
      <c r="BJ28" s="79">
        <f>V28</f>
        <v>3</v>
      </c>
      <c r="BK28" s="79">
        <f>V29</f>
        <v>25</v>
      </c>
      <c r="BL28" s="112">
        <f>SUM(AZ28:BK28)</f>
        <v>156</v>
      </c>
    </row>
    <row r="29" spans="1:64" s="3" customFormat="1" ht="15" customHeight="1" thickBot="1">
      <c r="A29" s="118"/>
      <c r="B29" s="63" t="s">
        <v>12</v>
      </c>
      <c r="C29" s="64" t="s">
        <v>44</v>
      </c>
      <c r="D29" s="145">
        <v>70</v>
      </c>
      <c r="E29" s="33">
        <v>14</v>
      </c>
      <c r="F29" s="31"/>
      <c r="G29" s="29">
        <f t="shared" si="8"/>
        <v>1</v>
      </c>
      <c r="H29" s="33">
        <v>1</v>
      </c>
      <c r="I29" s="31"/>
      <c r="J29" s="29">
        <f t="shared" si="9"/>
        <v>30</v>
      </c>
      <c r="K29" s="33">
        <v>6</v>
      </c>
      <c r="L29" s="31"/>
      <c r="M29" s="29">
        <f t="shared" si="10"/>
        <v>14</v>
      </c>
      <c r="N29" s="33">
        <v>6</v>
      </c>
      <c r="O29" s="31"/>
      <c r="P29" s="29">
        <f t="shared" si="11"/>
        <v>14</v>
      </c>
      <c r="Q29" s="33">
        <v>1</v>
      </c>
      <c r="R29" s="31"/>
      <c r="S29" s="29">
        <f t="shared" si="12"/>
        <v>30</v>
      </c>
      <c r="T29" s="33">
        <v>2</v>
      </c>
      <c r="U29" s="31"/>
      <c r="V29" s="29">
        <f t="shared" si="13"/>
        <v>25</v>
      </c>
      <c r="W29" s="135">
        <f t="shared" si="14"/>
        <v>114</v>
      </c>
      <c r="X29" s="277">
        <f t="shared" si="15"/>
        <v>1</v>
      </c>
      <c r="Y29" s="83">
        <f>+W28+W29</f>
        <v>156</v>
      </c>
      <c r="Z29" s="88">
        <f>RANK(Y29,Y$26:Y$39)</f>
        <v>3</v>
      </c>
      <c r="AA29" s="93">
        <f>Y29-SMALL(AZ28:BL28,1)-SMALL(AZ28:BL28,2)</f>
        <v>154</v>
      </c>
      <c r="AB29" s="94">
        <f>RANK(AA29,AA$26:AA$39)</f>
        <v>3</v>
      </c>
      <c r="AC29" s="118"/>
      <c r="AD29" s="118"/>
      <c r="AY29" s="108"/>
      <c r="AZ29" s="80"/>
      <c r="BA29" s="80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112"/>
    </row>
    <row r="30" spans="1:64" s="3" customFormat="1" ht="15" customHeight="1">
      <c r="A30" s="118"/>
      <c r="B30" s="128" t="s">
        <v>70</v>
      </c>
      <c r="C30" s="129" t="s">
        <v>60</v>
      </c>
      <c r="D30" s="147">
        <v>90</v>
      </c>
      <c r="E30" s="40">
        <v>12</v>
      </c>
      <c r="F30" s="24"/>
      <c r="G30" s="25">
        <f t="shared" si="8"/>
        <v>3</v>
      </c>
      <c r="H30" s="40">
        <v>13</v>
      </c>
      <c r="I30" s="24"/>
      <c r="J30" s="25">
        <f t="shared" si="9"/>
        <v>2</v>
      </c>
      <c r="K30" s="40">
        <v>1</v>
      </c>
      <c r="L30" s="24"/>
      <c r="M30" s="25">
        <f t="shared" si="10"/>
        <v>30</v>
      </c>
      <c r="N30" s="40">
        <v>11</v>
      </c>
      <c r="O30" s="24"/>
      <c r="P30" s="25">
        <f t="shared" si="11"/>
        <v>4</v>
      </c>
      <c r="Q30" s="40" t="s">
        <v>46</v>
      </c>
      <c r="R30" s="24"/>
      <c r="S30" s="25">
        <f t="shared" si="12"/>
        <v>0</v>
      </c>
      <c r="T30" s="40">
        <v>8</v>
      </c>
      <c r="U30" s="24"/>
      <c r="V30" s="25">
        <f t="shared" si="13"/>
        <v>10</v>
      </c>
      <c r="W30" s="16">
        <f t="shared" si="14"/>
        <v>49</v>
      </c>
      <c r="X30" s="275">
        <f t="shared" si="15"/>
        <v>10</v>
      </c>
      <c r="Y30" s="84"/>
      <c r="Z30" s="89"/>
      <c r="AA30" s="95"/>
      <c r="AB30" s="96"/>
      <c r="AC30" s="118"/>
      <c r="AD30" s="118"/>
      <c r="AY30" s="108" t="s">
        <v>54</v>
      </c>
      <c r="AZ30" s="80">
        <f>G30</f>
        <v>3</v>
      </c>
      <c r="BA30" s="80">
        <f>G31</f>
        <v>25</v>
      </c>
      <c r="BB30" s="79">
        <f>J30</f>
        <v>2</v>
      </c>
      <c r="BC30" s="79">
        <f>J31</f>
        <v>25</v>
      </c>
      <c r="BD30" s="79">
        <f>M30</f>
        <v>30</v>
      </c>
      <c r="BE30" s="79">
        <f>M31</f>
        <v>2</v>
      </c>
      <c r="BF30" s="79">
        <f>P30</f>
        <v>4</v>
      </c>
      <c r="BG30" s="79">
        <f>P31</f>
        <v>25</v>
      </c>
      <c r="BH30" s="79">
        <f>S30</f>
        <v>0</v>
      </c>
      <c r="BI30" s="79">
        <f>S31</f>
        <v>16</v>
      </c>
      <c r="BJ30" s="79">
        <f>V30</f>
        <v>10</v>
      </c>
      <c r="BK30" s="79">
        <f>V31</f>
        <v>18</v>
      </c>
      <c r="BL30" s="112">
        <f>SUM(AZ30:BK30)</f>
        <v>160</v>
      </c>
    </row>
    <row r="31" spans="1:64" s="3" customFormat="1" ht="15" customHeight="1" thickBot="1">
      <c r="A31" s="118"/>
      <c r="B31" s="130" t="s">
        <v>71</v>
      </c>
      <c r="C31" s="131" t="s">
        <v>61</v>
      </c>
      <c r="D31" s="148">
        <v>72</v>
      </c>
      <c r="E31" s="33">
        <v>2</v>
      </c>
      <c r="F31" s="28"/>
      <c r="G31" s="29">
        <f t="shared" si="8"/>
        <v>25</v>
      </c>
      <c r="H31" s="33">
        <v>2</v>
      </c>
      <c r="I31" s="28"/>
      <c r="J31" s="29">
        <f t="shared" si="9"/>
        <v>25</v>
      </c>
      <c r="K31" s="33">
        <v>13</v>
      </c>
      <c r="L31" s="28"/>
      <c r="M31" s="29">
        <f t="shared" si="10"/>
        <v>2</v>
      </c>
      <c r="N31" s="33">
        <v>2</v>
      </c>
      <c r="O31" s="28"/>
      <c r="P31" s="29">
        <f t="shared" si="11"/>
        <v>25</v>
      </c>
      <c r="Q31" s="33">
        <v>5</v>
      </c>
      <c r="R31" s="28"/>
      <c r="S31" s="29">
        <f t="shared" si="12"/>
        <v>16</v>
      </c>
      <c r="T31" s="33">
        <v>4</v>
      </c>
      <c r="U31" s="28"/>
      <c r="V31" s="29">
        <f t="shared" si="13"/>
        <v>18</v>
      </c>
      <c r="W31" s="16">
        <f t="shared" si="14"/>
        <v>111</v>
      </c>
      <c r="X31" s="275">
        <f t="shared" si="15"/>
        <v>3</v>
      </c>
      <c r="Y31" s="83">
        <f>+W30+W31</f>
        <v>160</v>
      </c>
      <c r="Z31" s="88">
        <f>RANK(Y31,Y$26:Y$39)</f>
        <v>2</v>
      </c>
      <c r="AA31" s="93">
        <f>Y31-SMALL(AZ30:BL30,1)-SMALL(AZ30:BL30,2)</f>
        <v>158</v>
      </c>
      <c r="AB31" s="94">
        <f>RANK(AA31,AA$26:AA$39)</f>
        <v>2</v>
      </c>
      <c r="AC31" s="118"/>
      <c r="AD31" s="118"/>
      <c r="AY31" s="108"/>
      <c r="AZ31" s="80"/>
      <c r="BA31" s="80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112"/>
    </row>
    <row r="32" spans="1:64" s="3" customFormat="1" ht="15" customHeight="1">
      <c r="A32" s="118"/>
      <c r="B32" s="149" t="s">
        <v>62</v>
      </c>
      <c r="C32" s="150" t="s">
        <v>59</v>
      </c>
      <c r="D32" s="163">
        <v>80</v>
      </c>
      <c r="E32" s="40">
        <v>6</v>
      </c>
      <c r="F32" s="35"/>
      <c r="G32" s="36">
        <f t="shared" si="8"/>
        <v>14</v>
      </c>
      <c r="H32" s="40">
        <v>12</v>
      </c>
      <c r="I32" s="35"/>
      <c r="J32" s="36">
        <f t="shared" si="9"/>
        <v>3</v>
      </c>
      <c r="K32" s="40">
        <v>5</v>
      </c>
      <c r="L32" s="35"/>
      <c r="M32" s="36">
        <f t="shared" si="10"/>
        <v>16</v>
      </c>
      <c r="N32" s="40">
        <v>9</v>
      </c>
      <c r="O32" s="35"/>
      <c r="P32" s="36">
        <f t="shared" si="11"/>
        <v>8</v>
      </c>
      <c r="Q32" s="40">
        <v>4</v>
      </c>
      <c r="R32" s="35"/>
      <c r="S32" s="36">
        <f t="shared" si="12"/>
        <v>18</v>
      </c>
      <c r="T32" s="40">
        <v>1</v>
      </c>
      <c r="U32" s="35"/>
      <c r="V32" s="36">
        <f t="shared" si="13"/>
        <v>30</v>
      </c>
      <c r="W32" s="271">
        <f t="shared" si="14"/>
        <v>89</v>
      </c>
      <c r="X32" s="276">
        <f t="shared" si="15"/>
        <v>5</v>
      </c>
      <c r="Y32" s="85"/>
      <c r="Z32" s="89"/>
      <c r="AA32" s="97"/>
      <c r="AB32" s="96"/>
      <c r="AC32" s="118"/>
      <c r="AD32" s="118"/>
      <c r="AY32" s="108" t="s">
        <v>55</v>
      </c>
      <c r="AZ32" s="80">
        <f>G32</f>
        <v>14</v>
      </c>
      <c r="BA32" s="80">
        <f>G33</f>
        <v>12</v>
      </c>
      <c r="BB32" s="79">
        <f>J32</f>
        <v>3</v>
      </c>
      <c r="BC32" s="79">
        <f>J33</f>
        <v>16</v>
      </c>
      <c r="BD32" s="79">
        <f>M32</f>
        <v>16</v>
      </c>
      <c r="BE32" s="79">
        <f>M33</f>
        <v>12</v>
      </c>
      <c r="BF32" s="79">
        <f>P32</f>
        <v>8</v>
      </c>
      <c r="BG32" s="79">
        <f>P33</f>
        <v>0</v>
      </c>
      <c r="BH32" s="79">
        <f>S32</f>
        <v>18</v>
      </c>
      <c r="BI32" s="79">
        <f>S33</f>
        <v>0</v>
      </c>
      <c r="BJ32" s="79">
        <f>V32</f>
        <v>30</v>
      </c>
      <c r="BK32" s="79">
        <f>V33</f>
        <v>14</v>
      </c>
      <c r="BL32" s="112">
        <f>SUM(AZ32:BK32)</f>
        <v>143</v>
      </c>
    </row>
    <row r="33" spans="1:64" s="3" customFormat="1" ht="15" customHeight="1" thickBot="1">
      <c r="A33" s="118"/>
      <c r="B33" s="149" t="s">
        <v>63</v>
      </c>
      <c r="C33" s="151" t="s">
        <v>72</v>
      </c>
      <c r="D33" s="146">
        <v>70</v>
      </c>
      <c r="E33" s="33">
        <v>7</v>
      </c>
      <c r="F33" s="28"/>
      <c r="G33" s="29">
        <f t="shared" si="8"/>
        <v>12</v>
      </c>
      <c r="H33" s="33">
        <v>5</v>
      </c>
      <c r="I33" s="28"/>
      <c r="J33" s="29">
        <f t="shared" si="9"/>
        <v>16</v>
      </c>
      <c r="K33" s="33">
        <v>7</v>
      </c>
      <c r="L33" s="28"/>
      <c r="M33" s="29">
        <f t="shared" si="10"/>
        <v>12</v>
      </c>
      <c r="N33" s="33" t="s">
        <v>46</v>
      </c>
      <c r="O33" s="28"/>
      <c r="P33" s="29">
        <f t="shared" si="11"/>
        <v>0</v>
      </c>
      <c r="Q33" s="33" t="s">
        <v>46</v>
      </c>
      <c r="R33" s="28"/>
      <c r="S33" s="29">
        <f t="shared" si="12"/>
        <v>0</v>
      </c>
      <c r="T33" s="33">
        <v>6</v>
      </c>
      <c r="U33" s="28" t="s">
        <v>130</v>
      </c>
      <c r="V33" s="29">
        <f t="shared" si="13"/>
        <v>14</v>
      </c>
      <c r="W33" s="135">
        <f t="shared" si="14"/>
        <v>54</v>
      </c>
      <c r="X33" s="277">
        <f t="shared" si="15"/>
        <v>9</v>
      </c>
      <c r="Y33" s="83">
        <f>+W32+W33</f>
        <v>143</v>
      </c>
      <c r="Z33" s="88">
        <f>RANK(Y33,Y$26:Y$39)</f>
        <v>4</v>
      </c>
      <c r="AA33" s="93">
        <f>Y33-SMALL(AZ32:BL32,1)-SMALL(AZ32:BL32,2)</f>
        <v>143</v>
      </c>
      <c r="AB33" s="94">
        <f>RANK(AA33,AA$26:AA$39)</f>
        <v>4</v>
      </c>
      <c r="AC33" s="118"/>
      <c r="AD33" s="118"/>
      <c r="AY33" s="108"/>
      <c r="AZ33" s="80"/>
      <c r="BA33" s="80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112"/>
    </row>
    <row r="34" spans="1:64" s="3" customFormat="1" ht="15" customHeight="1">
      <c r="A34" s="118"/>
      <c r="B34" s="39" t="s">
        <v>81</v>
      </c>
      <c r="C34" s="52" t="s">
        <v>35</v>
      </c>
      <c r="D34" s="134">
        <v>82</v>
      </c>
      <c r="E34" s="40">
        <v>10</v>
      </c>
      <c r="F34" s="24"/>
      <c r="G34" s="25">
        <f t="shared" si="8"/>
        <v>6</v>
      </c>
      <c r="H34" s="40">
        <v>9</v>
      </c>
      <c r="I34" s="24"/>
      <c r="J34" s="25">
        <f t="shared" si="9"/>
        <v>8</v>
      </c>
      <c r="K34" s="40">
        <v>8</v>
      </c>
      <c r="L34" s="24"/>
      <c r="M34" s="25">
        <f t="shared" si="10"/>
        <v>10</v>
      </c>
      <c r="N34" s="40" t="s">
        <v>46</v>
      </c>
      <c r="O34" s="24"/>
      <c r="P34" s="25">
        <f t="shared" si="11"/>
        <v>0</v>
      </c>
      <c r="Q34" s="40">
        <v>7</v>
      </c>
      <c r="R34" s="24" t="s">
        <v>131</v>
      </c>
      <c r="S34" s="25">
        <f t="shared" si="12"/>
        <v>7</v>
      </c>
      <c r="T34" s="40">
        <v>9</v>
      </c>
      <c r="U34" s="24" t="s">
        <v>131</v>
      </c>
      <c r="V34" s="25">
        <f t="shared" si="13"/>
        <v>3</v>
      </c>
      <c r="W34" s="16">
        <f t="shared" si="14"/>
        <v>34</v>
      </c>
      <c r="X34" s="275">
        <f t="shared" si="15"/>
        <v>13</v>
      </c>
      <c r="Y34" s="84"/>
      <c r="Z34" s="89"/>
      <c r="AA34" s="95"/>
      <c r="AB34" s="96"/>
      <c r="AC34" s="118"/>
      <c r="AD34" s="118"/>
      <c r="AY34" s="108" t="s">
        <v>56</v>
      </c>
      <c r="AZ34" s="80">
        <f>G34</f>
        <v>6</v>
      </c>
      <c r="BA34" s="80">
        <f>G35</f>
        <v>4</v>
      </c>
      <c r="BB34" s="79">
        <f>J34</f>
        <v>8</v>
      </c>
      <c r="BC34" s="79">
        <f>J35</f>
        <v>10</v>
      </c>
      <c r="BD34" s="79">
        <f>M34</f>
        <v>10</v>
      </c>
      <c r="BE34" s="79">
        <f>M35</f>
        <v>0</v>
      </c>
      <c r="BF34" s="79">
        <f>P34</f>
        <v>0</v>
      </c>
      <c r="BG34" s="79">
        <f>P35</f>
        <v>0</v>
      </c>
      <c r="BH34" s="79">
        <f>S34</f>
        <v>7</v>
      </c>
      <c r="BI34" s="79">
        <f>S35</f>
        <v>0</v>
      </c>
      <c r="BJ34" s="79">
        <f>V34</f>
        <v>3</v>
      </c>
      <c r="BK34" s="79">
        <f>V35</f>
        <v>0</v>
      </c>
      <c r="BL34" s="112">
        <f>SUM(AZ34:BK34)</f>
        <v>48</v>
      </c>
    </row>
    <row r="35" spans="1:64" s="3" customFormat="1" ht="15" customHeight="1" thickBot="1">
      <c r="A35" s="118"/>
      <c r="B35" s="41" t="s">
        <v>85</v>
      </c>
      <c r="C35" s="53" t="s">
        <v>86</v>
      </c>
      <c r="D35" s="135"/>
      <c r="E35" s="269">
        <v>11</v>
      </c>
      <c r="F35" s="102"/>
      <c r="G35" s="29">
        <f t="shared" si="8"/>
        <v>4</v>
      </c>
      <c r="H35" s="269">
        <v>8</v>
      </c>
      <c r="I35" s="102"/>
      <c r="J35" s="29">
        <f t="shared" si="9"/>
        <v>10</v>
      </c>
      <c r="K35" s="269" t="s">
        <v>46</v>
      </c>
      <c r="L35" s="102"/>
      <c r="M35" s="29">
        <f t="shared" si="10"/>
        <v>0</v>
      </c>
      <c r="N35" s="269" t="s">
        <v>46</v>
      </c>
      <c r="O35" s="102"/>
      <c r="P35" s="29">
        <f t="shared" si="11"/>
        <v>0</v>
      </c>
      <c r="Q35" s="269" t="s">
        <v>46</v>
      </c>
      <c r="R35" s="102"/>
      <c r="S35" s="29">
        <f t="shared" si="12"/>
        <v>0</v>
      </c>
      <c r="T35" s="269">
        <v>11</v>
      </c>
      <c r="U35" s="102" t="s">
        <v>131</v>
      </c>
      <c r="V35" s="29">
        <f t="shared" si="13"/>
        <v>0</v>
      </c>
      <c r="W35" s="16">
        <f t="shared" si="14"/>
        <v>14</v>
      </c>
      <c r="X35" s="277">
        <f t="shared" si="15"/>
        <v>14</v>
      </c>
      <c r="Y35" s="83">
        <f>+W34+W35</f>
        <v>48</v>
      </c>
      <c r="Z35" s="88">
        <f>RANK(Y35,Y$26:Y$39)</f>
        <v>7</v>
      </c>
      <c r="AA35" s="93">
        <f>Y35-SMALL(AZ34:BL34,1)-SMALL(AZ34:BL34,2)</f>
        <v>48</v>
      </c>
      <c r="AB35" s="94">
        <f>RANK(AA35,AA$26:AA$39)</f>
        <v>7</v>
      </c>
      <c r="AC35" s="118"/>
      <c r="AD35" s="118"/>
      <c r="AY35" s="108"/>
      <c r="AZ35" s="80"/>
      <c r="BA35" s="80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112"/>
    </row>
    <row r="36" spans="1:64" s="3" customFormat="1" ht="15" customHeight="1">
      <c r="A36" s="118"/>
      <c r="B36" s="188" t="s">
        <v>95</v>
      </c>
      <c r="C36" s="189" t="s">
        <v>79</v>
      </c>
      <c r="D36" s="190">
        <v>92</v>
      </c>
      <c r="E36" s="40">
        <v>3</v>
      </c>
      <c r="F36" s="24"/>
      <c r="G36" s="25">
        <f t="shared" si="8"/>
        <v>20</v>
      </c>
      <c r="H36" s="40">
        <v>3</v>
      </c>
      <c r="I36" s="24" t="s">
        <v>130</v>
      </c>
      <c r="J36" s="25">
        <f t="shared" si="9"/>
        <v>20</v>
      </c>
      <c r="K36" s="40">
        <v>3</v>
      </c>
      <c r="L36" s="24" t="s">
        <v>130</v>
      </c>
      <c r="M36" s="25">
        <f t="shared" si="10"/>
        <v>20</v>
      </c>
      <c r="N36" s="40">
        <v>4</v>
      </c>
      <c r="O36" s="24"/>
      <c r="P36" s="25">
        <f t="shared" si="11"/>
        <v>18</v>
      </c>
      <c r="Q36" s="40" t="s">
        <v>46</v>
      </c>
      <c r="R36" s="24"/>
      <c r="S36" s="25">
        <f t="shared" si="12"/>
        <v>0</v>
      </c>
      <c r="T36" s="40">
        <v>7</v>
      </c>
      <c r="U36" s="24"/>
      <c r="V36" s="25">
        <f t="shared" si="13"/>
        <v>12</v>
      </c>
      <c r="W36" s="271">
        <f t="shared" si="14"/>
        <v>90</v>
      </c>
      <c r="X36" s="275">
        <f t="shared" si="15"/>
        <v>4</v>
      </c>
      <c r="Y36" s="82"/>
      <c r="Z36" s="87"/>
      <c r="AA36" s="91"/>
      <c r="AB36" s="92"/>
      <c r="AC36" s="118"/>
      <c r="AD36" s="118"/>
      <c r="AY36" s="108" t="s">
        <v>57</v>
      </c>
      <c r="AZ36" s="80">
        <f>G36</f>
        <v>20</v>
      </c>
      <c r="BA36" s="80">
        <f>G37</f>
        <v>10</v>
      </c>
      <c r="BB36" s="79">
        <f>J36</f>
        <v>20</v>
      </c>
      <c r="BC36" s="79">
        <f>J37</f>
        <v>1</v>
      </c>
      <c r="BD36" s="79">
        <f>M36</f>
        <v>20</v>
      </c>
      <c r="BE36" s="79">
        <f>M37</f>
        <v>4</v>
      </c>
      <c r="BF36" s="79">
        <f>P36</f>
        <v>18</v>
      </c>
      <c r="BG36" s="79">
        <f>P37</f>
        <v>30</v>
      </c>
      <c r="BH36" s="79">
        <f>S36</f>
        <v>0</v>
      </c>
      <c r="BI36" s="79">
        <f>S37</f>
        <v>0</v>
      </c>
      <c r="BJ36" s="79">
        <f>V36</f>
        <v>12</v>
      </c>
      <c r="BK36" s="79">
        <f>V37</f>
        <v>0</v>
      </c>
      <c r="BL36" s="112">
        <f>SUM(AZ36:BK36)</f>
        <v>135</v>
      </c>
    </row>
    <row r="37" spans="1:64" s="3" customFormat="1" ht="15" customHeight="1" thickBot="1">
      <c r="A37" s="118"/>
      <c r="B37" s="188"/>
      <c r="C37" s="191" t="s">
        <v>80</v>
      </c>
      <c r="D37" s="192">
        <v>70</v>
      </c>
      <c r="E37" s="33">
        <v>8</v>
      </c>
      <c r="F37" s="28"/>
      <c r="G37" s="29">
        <f t="shared" si="8"/>
        <v>10</v>
      </c>
      <c r="H37" s="33">
        <v>14</v>
      </c>
      <c r="I37" s="28"/>
      <c r="J37" s="29">
        <f t="shared" si="9"/>
        <v>1</v>
      </c>
      <c r="K37" s="33">
        <v>11</v>
      </c>
      <c r="L37" s="28"/>
      <c r="M37" s="29">
        <f t="shared" si="10"/>
        <v>4</v>
      </c>
      <c r="N37" s="33">
        <v>1</v>
      </c>
      <c r="O37" s="28" t="s">
        <v>130</v>
      </c>
      <c r="P37" s="29">
        <f t="shared" si="11"/>
        <v>30</v>
      </c>
      <c r="Q37" s="33" t="s">
        <v>46</v>
      </c>
      <c r="R37" s="28"/>
      <c r="S37" s="29">
        <f t="shared" si="12"/>
        <v>0</v>
      </c>
      <c r="T37" s="33" t="s">
        <v>46</v>
      </c>
      <c r="U37" s="28"/>
      <c r="V37" s="29">
        <f t="shared" si="13"/>
        <v>0</v>
      </c>
      <c r="W37" s="135">
        <f t="shared" si="14"/>
        <v>45</v>
      </c>
      <c r="X37" s="277">
        <f t="shared" si="15"/>
        <v>11</v>
      </c>
      <c r="Y37" s="83">
        <f>+W36+W37</f>
        <v>135</v>
      </c>
      <c r="Z37" s="88">
        <f>RANK(Y37,Y$26:Y$39)</f>
        <v>5</v>
      </c>
      <c r="AA37" s="93">
        <f>Y37-SMALL(AZ36:BL36,1)-SMALL(AZ36:BL36,2)</f>
        <v>135</v>
      </c>
      <c r="AB37" s="94">
        <f>RANK(AA37,AA$26:AA$39)</f>
        <v>5</v>
      </c>
      <c r="AC37" s="118"/>
      <c r="AD37" s="118"/>
      <c r="AY37" s="108"/>
      <c r="AZ37" s="80"/>
      <c r="BA37" s="80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112"/>
    </row>
    <row r="38" spans="1:64" s="3" customFormat="1" ht="15" customHeight="1" thickBot="1">
      <c r="A38" s="118"/>
      <c r="B38" s="193" t="s">
        <v>96</v>
      </c>
      <c r="C38" s="194" t="s">
        <v>82</v>
      </c>
      <c r="D38" s="183">
        <v>87</v>
      </c>
      <c r="E38" s="40">
        <v>13</v>
      </c>
      <c r="F38" s="24"/>
      <c r="G38" s="25">
        <f t="shared" si="8"/>
        <v>2</v>
      </c>
      <c r="H38" s="40">
        <v>4</v>
      </c>
      <c r="I38" s="24"/>
      <c r="J38" s="25">
        <f t="shared" si="9"/>
        <v>18</v>
      </c>
      <c r="K38" s="40">
        <v>9</v>
      </c>
      <c r="L38" s="24"/>
      <c r="M38" s="25">
        <f t="shared" si="10"/>
        <v>8</v>
      </c>
      <c r="N38" s="40">
        <v>5</v>
      </c>
      <c r="O38" s="24"/>
      <c r="P38" s="25">
        <f t="shared" si="11"/>
        <v>16</v>
      </c>
      <c r="Q38" s="40">
        <v>2</v>
      </c>
      <c r="R38" s="24" t="s">
        <v>130</v>
      </c>
      <c r="S38" s="25">
        <f t="shared" si="12"/>
        <v>25</v>
      </c>
      <c r="T38" s="40">
        <v>10</v>
      </c>
      <c r="U38" s="24"/>
      <c r="V38" s="25">
        <f t="shared" si="13"/>
        <v>6</v>
      </c>
      <c r="W38" s="271">
        <f t="shared" si="14"/>
        <v>75</v>
      </c>
      <c r="X38" s="275">
        <f t="shared" si="15"/>
        <v>6</v>
      </c>
      <c r="Y38" s="82"/>
      <c r="Z38" s="87"/>
      <c r="AA38" s="91"/>
      <c r="AB38" s="92"/>
      <c r="AC38" s="118"/>
      <c r="AD38" s="118"/>
      <c r="AY38" s="109" t="s">
        <v>58</v>
      </c>
      <c r="AZ38" s="102">
        <f>G38</f>
        <v>2</v>
      </c>
      <c r="BA38" s="102">
        <f>G39</f>
        <v>30</v>
      </c>
      <c r="BB38" s="103">
        <f>J38</f>
        <v>18</v>
      </c>
      <c r="BC38" s="103">
        <f>J39</f>
        <v>14</v>
      </c>
      <c r="BD38" s="103">
        <f>M38</f>
        <v>8</v>
      </c>
      <c r="BE38" s="103">
        <f>M39</f>
        <v>18</v>
      </c>
      <c r="BF38" s="103">
        <f>P38</f>
        <v>16</v>
      </c>
      <c r="BG38" s="103">
        <f>P39</f>
        <v>12</v>
      </c>
      <c r="BH38" s="103">
        <f>S38</f>
        <v>25</v>
      </c>
      <c r="BI38" s="103">
        <f>S39</f>
        <v>20</v>
      </c>
      <c r="BJ38" s="103">
        <f>V38</f>
        <v>6</v>
      </c>
      <c r="BK38" s="103">
        <f>V39</f>
        <v>20</v>
      </c>
      <c r="BL38" s="113">
        <f>SUM(AZ38:BK38)</f>
        <v>189</v>
      </c>
    </row>
    <row r="39" spans="1:30" s="3" customFormat="1" ht="15" customHeight="1" thickBot="1">
      <c r="A39" s="118"/>
      <c r="B39" s="38" t="s">
        <v>83</v>
      </c>
      <c r="C39" s="195" t="s">
        <v>84</v>
      </c>
      <c r="D39" s="184">
        <v>73</v>
      </c>
      <c r="E39" s="33">
        <v>1</v>
      </c>
      <c r="F39" s="28" t="s">
        <v>130</v>
      </c>
      <c r="G39" s="29">
        <f t="shared" si="8"/>
        <v>30</v>
      </c>
      <c r="H39" s="33">
        <v>6</v>
      </c>
      <c r="I39" s="28"/>
      <c r="J39" s="29">
        <f t="shared" si="9"/>
        <v>14</v>
      </c>
      <c r="K39" s="33">
        <v>4</v>
      </c>
      <c r="L39" s="28"/>
      <c r="M39" s="29">
        <f t="shared" si="10"/>
        <v>18</v>
      </c>
      <c r="N39" s="33">
        <v>7</v>
      </c>
      <c r="O39" s="28"/>
      <c r="P39" s="29">
        <f t="shared" si="11"/>
        <v>12</v>
      </c>
      <c r="Q39" s="33">
        <v>3</v>
      </c>
      <c r="R39" s="28"/>
      <c r="S39" s="29">
        <f t="shared" si="12"/>
        <v>20</v>
      </c>
      <c r="T39" s="33">
        <v>3</v>
      </c>
      <c r="U39" s="28"/>
      <c r="V39" s="29">
        <f t="shared" si="13"/>
        <v>20</v>
      </c>
      <c r="W39" s="135">
        <f t="shared" si="14"/>
        <v>114</v>
      </c>
      <c r="X39" s="277">
        <f t="shared" si="15"/>
        <v>1</v>
      </c>
      <c r="Y39" s="83">
        <f>+W38+W39</f>
        <v>189</v>
      </c>
      <c r="Z39" s="88">
        <f>RANK(Y39,Y$26:Y$39)</f>
        <v>1</v>
      </c>
      <c r="AA39" s="93">
        <f>Y39-SMALL(AZ38:BL38,1)-SMALL(AZ38:BL38,2)</f>
        <v>181</v>
      </c>
      <c r="AB39" s="94">
        <f>RANK(AA39,AA$26:AA$39)</f>
        <v>1</v>
      </c>
      <c r="AC39" s="118"/>
      <c r="AD39" s="118"/>
    </row>
    <row r="40" spans="1:30" s="3" customFormat="1" ht="15" customHeight="1">
      <c r="A40" s="118"/>
      <c r="B40" s="119"/>
      <c r="C40" s="119"/>
      <c r="D40" s="122" t="s">
        <v>21</v>
      </c>
      <c r="E40" s="90"/>
      <c r="F40" s="90"/>
      <c r="G40" s="90"/>
      <c r="H40" s="122" t="s">
        <v>26</v>
      </c>
      <c r="I40" s="118"/>
      <c r="J40" s="90"/>
      <c r="K40" s="118"/>
      <c r="L40" s="122" t="s">
        <v>27</v>
      </c>
      <c r="M40" s="118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18"/>
      <c r="AD40" s="118"/>
    </row>
    <row r="41" spans="3:17" s="3" customFormat="1" ht="13.5" customHeight="1" thickBot="1">
      <c r="C41" s="11"/>
      <c r="D41" s="11"/>
      <c r="E41" s="11"/>
      <c r="F41" s="11"/>
      <c r="G41" s="11"/>
      <c r="H41" s="11"/>
      <c r="Q41" s="17"/>
    </row>
    <row r="42" spans="1:30" s="3" customFormat="1" ht="15" customHeight="1" thickBot="1">
      <c r="A42" s="118"/>
      <c r="B42" s="152"/>
      <c r="C42" s="153"/>
      <c r="D42" s="154"/>
      <c r="E42" s="13"/>
      <c r="F42" s="13"/>
      <c r="G42" s="14"/>
      <c r="H42" s="14" t="s">
        <v>0</v>
      </c>
      <c r="I42" s="14"/>
      <c r="J42" s="14" t="s">
        <v>1</v>
      </c>
      <c r="K42" s="14"/>
      <c r="L42" s="14" t="s">
        <v>2</v>
      </c>
      <c r="M42" s="14"/>
      <c r="N42" s="14" t="s">
        <v>18</v>
      </c>
      <c r="O42" s="14"/>
      <c r="P42" s="14" t="s">
        <v>2</v>
      </c>
      <c r="Q42" s="14"/>
      <c r="R42" s="14" t="s">
        <v>3</v>
      </c>
      <c r="S42" s="14"/>
      <c r="T42" s="14"/>
      <c r="U42" s="14"/>
      <c r="V42" s="15"/>
      <c r="W42" s="81"/>
      <c r="X42" s="81"/>
      <c r="Y42" s="117"/>
      <c r="Z42" s="117"/>
      <c r="AA42" s="118"/>
      <c r="AB42" s="118"/>
      <c r="AC42" s="118"/>
      <c r="AD42" s="118"/>
    </row>
    <row r="43" spans="1:30" s="3" customFormat="1" ht="15" customHeight="1" thickBot="1">
      <c r="A43" s="118"/>
      <c r="B43" s="155" t="s">
        <v>78</v>
      </c>
      <c r="C43" s="156"/>
      <c r="D43" s="157"/>
      <c r="E43" s="220" t="s">
        <v>108</v>
      </c>
      <c r="F43" s="221"/>
      <c r="G43" s="222"/>
      <c r="H43" s="237" t="s">
        <v>109</v>
      </c>
      <c r="I43" s="237"/>
      <c r="J43" s="238"/>
      <c r="K43" s="220" t="s">
        <v>114</v>
      </c>
      <c r="L43" s="176"/>
      <c r="M43" s="177"/>
      <c r="N43" s="259" t="s">
        <v>126</v>
      </c>
      <c r="O43" s="259"/>
      <c r="P43" s="260"/>
      <c r="Q43" s="220" t="s">
        <v>120</v>
      </c>
      <c r="R43" s="221"/>
      <c r="S43" s="267"/>
      <c r="T43" s="291" t="s">
        <v>119</v>
      </c>
      <c r="U43" s="291"/>
      <c r="V43" s="267"/>
      <c r="W43" s="300" t="s">
        <v>68</v>
      </c>
      <c r="X43" s="301"/>
      <c r="Y43" s="161"/>
      <c r="Z43" s="127" t="s">
        <v>65</v>
      </c>
      <c r="AA43" s="13"/>
      <c r="AB43" s="126"/>
      <c r="AC43" s="118"/>
      <c r="AD43" s="118"/>
    </row>
    <row r="44" spans="1:30" s="3" customFormat="1" ht="15" customHeight="1" thickBot="1">
      <c r="A44" s="118"/>
      <c r="B44" s="158"/>
      <c r="C44" s="159"/>
      <c r="D44" s="160"/>
      <c r="E44" s="223" t="s">
        <v>102</v>
      </c>
      <c r="F44" s="224"/>
      <c r="G44" s="225"/>
      <c r="H44" s="239" t="s">
        <v>103</v>
      </c>
      <c r="I44" s="239"/>
      <c r="J44" s="240"/>
      <c r="K44" s="241" t="s">
        <v>104</v>
      </c>
      <c r="L44" s="119"/>
      <c r="M44" s="178"/>
      <c r="N44" s="261" t="s">
        <v>105</v>
      </c>
      <c r="O44" s="261"/>
      <c r="P44" s="262"/>
      <c r="Q44" s="241" t="s">
        <v>103</v>
      </c>
      <c r="R44" s="261"/>
      <c r="S44" s="268"/>
      <c r="T44" s="261" t="s">
        <v>104</v>
      </c>
      <c r="U44" s="261"/>
      <c r="V44" s="268"/>
      <c r="W44" s="302" t="s">
        <v>69</v>
      </c>
      <c r="X44" s="303"/>
      <c r="Y44" s="304" t="s">
        <v>64</v>
      </c>
      <c r="Z44" s="305"/>
      <c r="AA44" s="306" t="s">
        <v>66</v>
      </c>
      <c r="AB44" s="305"/>
      <c r="AC44" s="118"/>
      <c r="AD44" s="118"/>
    </row>
    <row r="45" spans="1:30" s="3" customFormat="1" ht="15" customHeight="1" thickBot="1">
      <c r="A45" s="118"/>
      <c r="B45" s="43" t="s">
        <v>11</v>
      </c>
      <c r="C45" s="175" t="s">
        <v>4</v>
      </c>
      <c r="D45" s="18" t="s">
        <v>19</v>
      </c>
      <c r="E45" s="20" t="s">
        <v>5</v>
      </c>
      <c r="F45" s="21" t="s">
        <v>20</v>
      </c>
      <c r="G45" s="22" t="s">
        <v>9</v>
      </c>
      <c r="H45" s="20" t="s">
        <v>5</v>
      </c>
      <c r="I45" s="21" t="s">
        <v>20</v>
      </c>
      <c r="J45" s="22" t="s">
        <v>9</v>
      </c>
      <c r="K45" s="20" t="s">
        <v>5</v>
      </c>
      <c r="L45" s="21" t="s">
        <v>20</v>
      </c>
      <c r="M45" s="22" t="s">
        <v>9</v>
      </c>
      <c r="N45" s="20" t="s">
        <v>5</v>
      </c>
      <c r="O45" s="21" t="s">
        <v>20</v>
      </c>
      <c r="P45" s="22" t="s">
        <v>9</v>
      </c>
      <c r="Q45" s="20" t="s">
        <v>5</v>
      </c>
      <c r="R45" s="21" t="s">
        <v>20</v>
      </c>
      <c r="S45" s="22" t="s">
        <v>9</v>
      </c>
      <c r="T45" s="20" t="s">
        <v>5</v>
      </c>
      <c r="U45" s="21" t="s">
        <v>20</v>
      </c>
      <c r="V45" s="110" t="s">
        <v>9</v>
      </c>
      <c r="W45" s="162" t="s">
        <v>17</v>
      </c>
      <c r="X45" s="218" t="s">
        <v>67</v>
      </c>
      <c r="Y45" s="44" t="s">
        <v>17</v>
      </c>
      <c r="Z45" s="86" t="s">
        <v>67</v>
      </c>
      <c r="AA45" s="44" t="s">
        <v>17</v>
      </c>
      <c r="AB45" s="86" t="s">
        <v>67</v>
      </c>
      <c r="AC45" s="118"/>
      <c r="AD45" s="118"/>
    </row>
    <row r="46" spans="1:64" s="3" customFormat="1" ht="15" customHeight="1">
      <c r="A46" s="118"/>
      <c r="B46" s="124" t="s">
        <v>97</v>
      </c>
      <c r="C46" s="196" t="s">
        <v>87</v>
      </c>
      <c r="D46" s="197">
        <v>77</v>
      </c>
      <c r="E46" s="40">
        <v>3</v>
      </c>
      <c r="F46" s="24"/>
      <c r="G46" s="25">
        <f aca="true" t="shared" si="16" ref="G46:G53">IF((LOOKUP(E46,$AW$6:$AW$20,$AX$6:$AX$20)-IF(F46="sc",5,0)-IF(F46="ps",5,0))&lt;0,0,(LOOKUP(E46,$AW$6:$AW$20,$AX$6:$AX$20)-IF(F46="sc",5,0)-IF(F46="ps",5,0)))</f>
        <v>20</v>
      </c>
      <c r="H46" s="40">
        <v>3</v>
      </c>
      <c r="I46" s="24"/>
      <c r="J46" s="25">
        <f aca="true" t="shared" si="17" ref="J46:J53">IF((LOOKUP(H46,$AW$6:$AW$20,$AX$6:$AX$20)-IF(I46="sc",5,0)-IF(I46="ps",5,0))&lt;0,0,(LOOKUP(H46,$AW$6:$AW$20,$AX$6:$AX$20)-IF(I46="sc",5,0)-IF(I46="ps",5,0)))</f>
        <v>20</v>
      </c>
      <c r="K46" s="40">
        <v>3</v>
      </c>
      <c r="L46" s="24"/>
      <c r="M46" s="25">
        <f aca="true" t="shared" si="18" ref="M46:M53">IF((LOOKUP(K46,$AW$6:$AW$20,$AX$6:$AX$20)-IF(L46="sc",5,0)-IF(L46="ps",5,0))&lt;0,0,(LOOKUP(K46,$AW$6:$AW$20,$AX$6:$AX$20)-IF(L46="sc",5,0)-IF(L46="ps",5,0)))</f>
        <v>20</v>
      </c>
      <c r="N46" s="40">
        <v>2</v>
      </c>
      <c r="O46" s="24"/>
      <c r="P46" s="25">
        <f aca="true" t="shared" si="19" ref="P46:P53">IF((LOOKUP(N46,$AW$6:$AW$20,$AX$6:$AX$20)-IF(O46="sc",5,0)-IF(O46="ps",5,0))&lt;0,0,(LOOKUP(N46,$AW$6:$AW$20,$AX$6:$AX$20)-IF(O46="sc",5,0)-IF(O46="ps",5,0)))</f>
        <v>25</v>
      </c>
      <c r="Q46" s="40">
        <v>8</v>
      </c>
      <c r="R46" s="24"/>
      <c r="S46" s="25">
        <f aca="true" t="shared" si="20" ref="S46:S53">IF((LOOKUP(Q46,$AW$6:$AW$20,$AX$6:$AX$20)-IF(R46="sc",5,0)-IF(R46="ps",5,0))&lt;0,0,(LOOKUP(Q46,$AW$6:$AW$20,$AX$6:$AX$20)-IF(R46="sc",5,0)-IF(R46="ps",5,0)))</f>
        <v>10</v>
      </c>
      <c r="T46" s="40">
        <v>1</v>
      </c>
      <c r="U46" s="24"/>
      <c r="V46" s="25">
        <f aca="true" t="shared" si="21" ref="V46:V53">IF((LOOKUP(T46,$AW$6:$AW$20,$AX$6:$AX$20)-IF(U46="sc",5,0)-IF(U46="ps",5,0))&lt;0,0,(LOOKUP(T46,$AW$6:$AW$20,$AX$6:$AX$20)-IF(U46="sc",5,0)-IF(U46="ps",5,0)))</f>
        <v>30</v>
      </c>
      <c r="W46" s="16">
        <f>+G46+J46+M46+P46+S46+V46</f>
        <v>125</v>
      </c>
      <c r="X46" s="273">
        <f aca="true" t="shared" si="22" ref="X46:X59">RANK(W46,W$46:W$59)</f>
        <v>2</v>
      </c>
      <c r="Y46" s="216"/>
      <c r="Z46" s="87"/>
      <c r="AA46" s="91"/>
      <c r="AB46" s="92"/>
      <c r="AC46" s="118"/>
      <c r="AD46" s="118"/>
      <c r="AY46" s="107" t="s">
        <v>52</v>
      </c>
      <c r="AZ46" s="98">
        <f>G46</f>
        <v>20</v>
      </c>
      <c r="BA46" s="98">
        <f>G47</f>
        <v>18</v>
      </c>
      <c r="BB46" s="99">
        <f>J46</f>
        <v>20</v>
      </c>
      <c r="BC46" s="99">
        <f>J47</f>
        <v>16</v>
      </c>
      <c r="BD46" s="99">
        <f>M46</f>
        <v>20</v>
      </c>
      <c r="BE46" s="99">
        <f>M47</f>
        <v>30</v>
      </c>
      <c r="BF46" s="99">
        <f>P46</f>
        <v>25</v>
      </c>
      <c r="BG46" s="99">
        <f>P47</f>
        <v>10</v>
      </c>
      <c r="BH46" s="99">
        <f>S46</f>
        <v>10</v>
      </c>
      <c r="BI46" s="99">
        <f>S47</f>
        <v>25</v>
      </c>
      <c r="BJ46" s="99">
        <f>V46</f>
        <v>30</v>
      </c>
      <c r="BK46" s="99">
        <f>V47</f>
        <v>8</v>
      </c>
      <c r="BL46" s="111">
        <f>SUM(AZ46:BK46)</f>
        <v>232</v>
      </c>
    </row>
    <row r="47" spans="1:64" s="3" customFormat="1" ht="15" customHeight="1" thickBot="1">
      <c r="A47" s="118"/>
      <c r="B47" s="125" t="s">
        <v>98</v>
      </c>
      <c r="C47" s="198" t="s">
        <v>88</v>
      </c>
      <c r="D47" s="199">
        <v>80</v>
      </c>
      <c r="E47" s="33">
        <v>4</v>
      </c>
      <c r="F47" s="31"/>
      <c r="G47" s="29">
        <f t="shared" si="16"/>
        <v>18</v>
      </c>
      <c r="H47" s="33">
        <v>5</v>
      </c>
      <c r="I47" s="31"/>
      <c r="J47" s="29">
        <f t="shared" si="17"/>
        <v>16</v>
      </c>
      <c r="K47" s="33">
        <v>1</v>
      </c>
      <c r="L47" s="28" t="s">
        <v>130</v>
      </c>
      <c r="M47" s="29">
        <f t="shared" si="18"/>
        <v>30</v>
      </c>
      <c r="N47" s="33">
        <v>8</v>
      </c>
      <c r="O47" s="31"/>
      <c r="P47" s="29">
        <f t="shared" si="19"/>
        <v>10</v>
      </c>
      <c r="Q47" s="33">
        <v>2</v>
      </c>
      <c r="R47" s="31"/>
      <c r="S47" s="29">
        <f t="shared" si="20"/>
        <v>25</v>
      </c>
      <c r="T47" s="33">
        <v>9</v>
      </c>
      <c r="U47" s="31"/>
      <c r="V47" s="29">
        <f t="shared" si="21"/>
        <v>8</v>
      </c>
      <c r="W47" s="16">
        <f aca="true" t="shared" si="23" ref="W47:W53">+G47+J47+M47+P47+S47+V47</f>
        <v>107</v>
      </c>
      <c r="X47" s="274">
        <f t="shared" si="22"/>
        <v>4</v>
      </c>
      <c r="Y47" s="217">
        <f>+W46+W47</f>
        <v>232</v>
      </c>
      <c r="Z47" s="88">
        <f>RANK(Y47,Y$46:Y$59)</f>
        <v>2</v>
      </c>
      <c r="AA47" s="93">
        <f>Y47-SMALL(AZ46:BL46,1)-SMALL(AZ46:BL46,2)</f>
        <v>214</v>
      </c>
      <c r="AB47" s="94">
        <f>RANK(AA47,AA$46:AA$59)</f>
        <v>2</v>
      </c>
      <c r="AC47" s="118"/>
      <c r="AD47" s="118"/>
      <c r="AY47" s="108"/>
      <c r="AZ47" s="80"/>
      <c r="BA47" s="80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112"/>
    </row>
    <row r="48" spans="1:64" s="3" customFormat="1" ht="15" customHeight="1">
      <c r="A48" s="118"/>
      <c r="B48" s="211" t="s">
        <v>93</v>
      </c>
      <c r="C48" s="185" t="s">
        <v>94</v>
      </c>
      <c r="D48" s="186">
        <v>86</v>
      </c>
      <c r="E48" s="40">
        <v>11</v>
      </c>
      <c r="F48" s="35"/>
      <c r="G48" s="36">
        <f t="shared" si="16"/>
        <v>4</v>
      </c>
      <c r="H48" s="40">
        <v>11</v>
      </c>
      <c r="I48" s="35"/>
      <c r="J48" s="36">
        <f t="shared" si="17"/>
        <v>4</v>
      </c>
      <c r="K48" s="40">
        <v>7</v>
      </c>
      <c r="L48" s="35"/>
      <c r="M48" s="36">
        <f t="shared" si="18"/>
        <v>12</v>
      </c>
      <c r="N48" s="40" t="s">
        <v>46</v>
      </c>
      <c r="O48" s="35"/>
      <c r="P48" s="36">
        <f t="shared" si="19"/>
        <v>0</v>
      </c>
      <c r="Q48" s="40">
        <v>4</v>
      </c>
      <c r="R48" s="35"/>
      <c r="S48" s="36">
        <f t="shared" si="20"/>
        <v>18</v>
      </c>
      <c r="T48" s="40">
        <v>4</v>
      </c>
      <c r="U48" s="35" t="s">
        <v>131</v>
      </c>
      <c r="V48" s="36">
        <f t="shared" si="21"/>
        <v>13</v>
      </c>
      <c r="W48" s="273">
        <f t="shared" si="23"/>
        <v>51</v>
      </c>
      <c r="X48" s="273">
        <f t="shared" si="22"/>
        <v>6</v>
      </c>
      <c r="Y48" s="85"/>
      <c r="Z48" s="89"/>
      <c r="AA48" s="95"/>
      <c r="AB48" s="96"/>
      <c r="AC48" s="118"/>
      <c r="AD48" s="118"/>
      <c r="AY48" s="108" t="s">
        <v>54</v>
      </c>
      <c r="AZ48" s="80">
        <f>G48</f>
        <v>4</v>
      </c>
      <c r="BA48" s="80">
        <f>G49</f>
        <v>1</v>
      </c>
      <c r="BB48" s="79">
        <f>J48</f>
        <v>4</v>
      </c>
      <c r="BC48" s="79">
        <f>J49</f>
        <v>3</v>
      </c>
      <c r="BD48" s="79">
        <f>M48</f>
        <v>12</v>
      </c>
      <c r="BE48" s="79">
        <f>M49</f>
        <v>3</v>
      </c>
      <c r="BF48" s="79">
        <f>P48</f>
        <v>0</v>
      </c>
      <c r="BG48" s="79">
        <f>P49</f>
        <v>0</v>
      </c>
      <c r="BH48" s="79">
        <f>S48</f>
        <v>18</v>
      </c>
      <c r="BI48" s="79">
        <f>S49</f>
        <v>8</v>
      </c>
      <c r="BJ48" s="79">
        <f>V48</f>
        <v>13</v>
      </c>
      <c r="BK48" s="79">
        <f>V49</f>
        <v>0</v>
      </c>
      <c r="BL48" s="112">
        <f>SUM(AZ48:BK48)</f>
        <v>66</v>
      </c>
    </row>
    <row r="49" spans="1:64" s="3" customFormat="1" ht="15" customHeight="1" thickBot="1">
      <c r="A49" s="118"/>
      <c r="B49" s="244"/>
      <c r="C49" s="245" t="s">
        <v>128</v>
      </c>
      <c r="D49" s="187"/>
      <c r="E49" s="33">
        <v>14</v>
      </c>
      <c r="F49" s="28"/>
      <c r="G49" s="29">
        <f t="shared" si="16"/>
        <v>1</v>
      </c>
      <c r="H49" s="33">
        <v>12</v>
      </c>
      <c r="I49" s="28"/>
      <c r="J49" s="29">
        <f t="shared" si="17"/>
        <v>3</v>
      </c>
      <c r="K49" s="33">
        <v>9</v>
      </c>
      <c r="L49" s="28" t="s">
        <v>131</v>
      </c>
      <c r="M49" s="29">
        <f t="shared" si="18"/>
        <v>3</v>
      </c>
      <c r="N49" s="33" t="s">
        <v>46</v>
      </c>
      <c r="O49" s="28"/>
      <c r="P49" s="29">
        <f t="shared" si="19"/>
        <v>0</v>
      </c>
      <c r="Q49" s="33">
        <v>9</v>
      </c>
      <c r="R49" s="28"/>
      <c r="S49" s="29">
        <f t="shared" si="20"/>
        <v>8</v>
      </c>
      <c r="T49" s="33" t="s">
        <v>46</v>
      </c>
      <c r="U49" s="28"/>
      <c r="V49" s="29">
        <f t="shared" si="21"/>
        <v>0</v>
      </c>
      <c r="W49" s="274">
        <f t="shared" si="23"/>
        <v>15</v>
      </c>
      <c r="X49" s="274">
        <f t="shared" si="22"/>
        <v>13</v>
      </c>
      <c r="Y49" s="217">
        <f>+W48+W49</f>
        <v>66</v>
      </c>
      <c r="Z49" s="88">
        <f>RANK(Y49,Y$46:Y$59)</f>
        <v>5</v>
      </c>
      <c r="AA49" s="93">
        <f>Y49-SMALL(AZ48:BL48,1)-SMALL(AZ48:BL48,2)</f>
        <v>66</v>
      </c>
      <c r="AB49" s="94">
        <f>RANK(AA49,AA$46:AA$59)</f>
        <v>5</v>
      </c>
      <c r="AC49" s="118"/>
      <c r="AD49" s="118"/>
      <c r="AY49" s="108"/>
      <c r="AZ49" s="80"/>
      <c r="BA49" s="80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112"/>
    </row>
    <row r="50" spans="1:64" s="3" customFormat="1" ht="15" customHeight="1">
      <c r="A50" s="118"/>
      <c r="B50" s="200" t="s">
        <v>99</v>
      </c>
      <c r="C50" s="201" t="s">
        <v>89</v>
      </c>
      <c r="D50" s="202">
        <v>75</v>
      </c>
      <c r="E50" s="40">
        <v>7</v>
      </c>
      <c r="F50" s="24"/>
      <c r="G50" s="25">
        <f t="shared" si="16"/>
        <v>12</v>
      </c>
      <c r="H50" s="40">
        <v>4</v>
      </c>
      <c r="I50" s="24"/>
      <c r="J50" s="25">
        <f t="shared" si="17"/>
        <v>18</v>
      </c>
      <c r="K50" s="40">
        <v>4</v>
      </c>
      <c r="L50" s="24"/>
      <c r="M50" s="25">
        <f t="shared" si="18"/>
        <v>18</v>
      </c>
      <c r="N50" s="40">
        <v>3</v>
      </c>
      <c r="O50" s="24"/>
      <c r="P50" s="25">
        <f t="shared" si="19"/>
        <v>20</v>
      </c>
      <c r="Q50" s="40">
        <v>3</v>
      </c>
      <c r="R50" s="24"/>
      <c r="S50" s="25">
        <f t="shared" si="20"/>
        <v>20</v>
      </c>
      <c r="T50" s="40">
        <v>2</v>
      </c>
      <c r="U50" s="24" t="s">
        <v>146</v>
      </c>
      <c r="V50" s="25">
        <f t="shared" si="21"/>
        <v>20</v>
      </c>
      <c r="W50" s="16">
        <f t="shared" si="23"/>
        <v>108</v>
      </c>
      <c r="X50" s="273">
        <f t="shared" si="22"/>
        <v>3</v>
      </c>
      <c r="Y50" s="84"/>
      <c r="Z50" s="89"/>
      <c r="AA50" s="95"/>
      <c r="AB50" s="96"/>
      <c r="AC50" s="118"/>
      <c r="AD50" s="118"/>
      <c r="AY50" s="108" t="s">
        <v>56</v>
      </c>
      <c r="AZ50" s="80">
        <f>G50</f>
        <v>12</v>
      </c>
      <c r="BA50" s="80">
        <f>G51</f>
        <v>6</v>
      </c>
      <c r="BB50" s="79">
        <f>J50</f>
        <v>18</v>
      </c>
      <c r="BC50" s="79">
        <f>J51</f>
        <v>8</v>
      </c>
      <c r="BD50" s="79">
        <f>M50</f>
        <v>18</v>
      </c>
      <c r="BE50" s="79">
        <f>M51</f>
        <v>14</v>
      </c>
      <c r="BF50" s="79">
        <f>P50</f>
        <v>20</v>
      </c>
      <c r="BG50" s="79">
        <f>P51</f>
        <v>7</v>
      </c>
      <c r="BH50" s="79">
        <f>S50</f>
        <v>20</v>
      </c>
      <c r="BI50" s="79">
        <f>S51</f>
        <v>12</v>
      </c>
      <c r="BJ50" s="79">
        <f>V50</f>
        <v>20</v>
      </c>
      <c r="BK50" s="79">
        <f>V51</f>
        <v>0</v>
      </c>
      <c r="BL50" s="112">
        <f>SUM(AZ50:BK50)</f>
        <v>155</v>
      </c>
    </row>
    <row r="51" spans="1:64" s="3" customFormat="1" ht="15" customHeight="1" thickBot="1">
      <c r="A51" s="118"/>
      <c r="B51" s="200" t="s">
        <v>100</v>
      </c>
      <c r="C51" s="203" t="s">
        <v>90</v>
      </c>
      <c r="D51" s="204">
        <v>99</v>
      </c>
      <c r="E51" s="33">
        <v>10</v>
      </c>
      <c r="F51" s="28"/>
      <c r="G51" s="29">
        <f t="shared" si="16"/>
        <v>6</v>
      </c>
      <c r="H51" s="33">
        <v>9</v>
      </c>
      <c r="I51" s="28"/>
      <c r="J51" s="29">
        <f t="shared" si="17"/>
        <v>8</v>
      </c>
      <c r="K51" s="33">
        <v>6</v>
      </c>
      <c r="L51" s="28"/>
      <c r="M51" s="29">
        <f t="shared" si="18"/>
        <v>14</v>
      </c>
      <c r="N51" s="33">
        <v>7</v>
      </c>
      <c r="O51" s="28" t="s">
        <v>131</v>
      </c>
      <c r="P51" s="29">
        <f t="shared" si="19"/>
        <v>7</v>
      </c>
      <c r="Q51" s="33">
        <v>7</v>
      </c>
      <c r="R51" s="28"/>
      <c r="S51" s="29">
        <f t="shared" si="20"/>
        <v>12</v>
      </c>
      <c r="T51" s="33" t="s">
        <v>46</v>
      </c>
      <c r="U51" s="28"/>
      <c r="V51" s="29">
        <f t="shared" si="21"/>
        <v>0</v>
      </c>
      <c r="W51" s="16">
        <f t="shared" si="23"/>
        <v>47</v>
      </c>
      <c r="X51" s="272">
        <f t="shared" si="22"/>
        <v>7</v>
      </c>
      <c r="Y51" s="83">
        <f>+W50+W51</f>
        <v>155</v>
      </c>
      <c r="Z51" s="88">
        <f>RANK(Y51,Y$46:Y$59)</f>
        <v>3</v>
      </c>
      <c r="AA51" s="93">
        <f>Y51-SMALL(AZ50:BL50,1)-SMALL(AZ50:BL50,2)</f>
        <v>149</v>
      </c>
      <c r="AB51" s="94">
        <f>RANK(AA51,AA$46:AA$59)</f>
        <v>3</v>
      </c>
      <c r="AC51" s="118"/>
      <c r="AD51" s="118"/>
      <c r="AY51" s="108"/>
      <c r="AZ51" s="80"/>
      <c r="BA51" s="80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112"/>
    </row>
    <row r="52" spans="1:64" s="3" customFormat="1" ht="15" customHeight="1">
      <c r="A52" s="118"/>
      <c r="B52" s="205" t="s">
        <v>101</v>
      </c>
      <c r="C52" s="206" t="s">
        <v>91</v>
      </c>
      <c r="D52" s="207"/>
      <c r="E52" s="40">
        <v>6</v>
      </c>
      <c r="F52" s="24" t="s">
        <v>131</v>
      </c>
      <c r="G52" s="25">
        <f t="shared" si="16"/>
        <v>9</v>
      </c>
      <c r="H52" s="40">
        <v>10</v>
      </c>
      <c r="I52" s="24"/>
      <c r="J52" s="25">
        <f t="shared" si="17"/>
        <v>6</v>
      </c>
      <c r="K52" s="40">
        <v>8</v>
      </c>
      <c r="L52" s="24" t="s">
        <v>131</v>
      </c>
      <c r="M52" s="25">
        <f t="shared" si="18"/>
        <v>5</v>
      </c>
      <c r="N52" s="40" t="s">
        <v>46</v>
      </c>
      <c r="O52" s="24"/>
      <c r="P52" s="25">
        <f t="shared" si="19"/>
        <v>0</v>
      </c>
      <c r="Q52" s="40" t="s">
        <v>46</v>
      </c>
      <c r="R52" s="24"/>
      <c r="S52" s="25">
        <f t="shared" si="20"/>
        <v>0</v>
      </c>
      <c r="T52" s="40" t="s">
        <v>46</v>
      </c>
      <c r="U52" s="24"/>
      <c r="V52" s="25">
        <f t="shared" si="21"/>
        <v>0</v>
      </c>
      <c r="W52" s="271">
        <f t="shared" si="23"/>
        <v>20</v>
      </c>
      <c r="X52" s="273">
        <f t="shared" si="22"/>
        <v>11</v>
      </c>
      <c r="Y52" s="216"/>
      <c r="Z52" s="87"/>
      <c r="AA52" s="91"/>
      <c r="AB52" s="92"/>
      <c r="AC52" s="118"/>
      <c r="AD52" s="118"/>
      <c r="AY52" s="108" t="s">
        <v>57</v>
      </c>
      <c r="AZ52" s="80">
        <f>G52</f>
        <v>9</v>
      </c>
      <c r="BA52" s="80">
        <f>G53</f>
        <v>10</v>
      </c>
      <c r="BB52" s="79">
        <f>J52</f>
        <v>6</v>
      </c>
      <c r="BC52" s="79">
        <f>J53</f>
        <v>12</v>
      </c>
      <c r="BD52" s="79">
        <f>M52</f>
        <v>5</v>
      </c>
      <c r="BE52" s="79">
        <f>M53</f>
        <v>6</v>
      </c>
      <c r="BF52" s="79">
        <f>P52</f>
        <v>0</v>
      </c>
      <c r="BG52" s="79">
        <f>P53</f>
        <v>9</v>
      </c>
      <c r="BH52" s="79">
        <f>S52</f>
        <v>0</v>
      </c>
      <c r="BI52" s="79">
        <f>S53</f>
        <v>0</v>
      </c>
      <c r="BJ52" s="79">
        <f>V52</f>
        <v>0</v>
      </c>
      <c r="BK52" s="79">
        <f>V53</f>
        <v>0</v>
      </c>
      <c r="BL52" s="112">
        <f>SUM(AZ52:BK52)</f>
        <v>57</v>
      </c>
    </row>
    <row r="53" spans="1:64" s="3" customFormat="1" ht="15" customHeight="1" thickBot="1">
      <c r="A53" s="118"/>
      <c r="B53" s="208" t="s">
        <v>85</v>
      </c>
      <c r="C53" s="209" t="s">
        <v>92</v>
      </c>
      <c r="D53" s="210">
        <v>94</v>
      </c>
      <c r="E53" s="33">
        <v>8</v>
      </c>
      <c r="F53" s="28"/>
      <c r="G53" s="29">
        <f t="shared" si="16"/>
        <v>10</v>
      </c>
      <c r="H53" s="33">
        <v>7</v>
      </c>
      <c r="I53" s="28"/>
      <c r="J53" s="29">
        <f t="shared" si="17"/>
        <v>12</v>
      </c>
      <c r="K53" s="33">
        <v>10</v>
      </c>
      <c r="L53" s="28"/>
      <c r="M53" s="29">
        <f t="shared" si="18"/>
        <v>6</v>
      </c>
      <c r="N53" s="33">
        <v>6</v>
      </c>
      <c r="O53" s="28" t="s">
        <v>131</v>
      </c>
      <c r="P53" s="29">
        <f t="shared" si="19"/>
        <v>9</v>
      </c>
      <c r="Q53" s="33" t="s">
        <v>46</v>
      </c>
      <c r="R53" s="28"/>
      <c r="S53" s="29">
        <f t="shared" si="20"/>
        <v>0</v>
      </c>
      <c r="T53" s="33" t="s">
        <v>46</v>
      </c>
      <c r="U53" s="28"/>
      <c r="V53" s="29">
        <f t="shared" si="21"/>
        <v>0</v>
      </c>
      <c r="W53" s="135">
        <f t="shared" si="23"/>
        <v>37</v>
      </c>
      <c r="X53" s="274">
        <f t="shared" si="22"/>
        <v>9</v>
      </c>
      <c r="Y53" s="217">
        <f>+W52+W53</f>
        <v>57</v>
      </c>
      <c r="Z53" s="88">
        <f>RANK(Y53,Y$46:Y$59)</f>
        <v>6</v>
      </c>
      <c r="AA53" s="93">
        <f>Y53-SMALL(AZ52:BL52,1)-SMALL(AZ52:BL52,2)</f>
        <v>57</v>
      </c>
      <c r="AB53" s="94">
        <f>RANK(AA53,AA$46:AA$59)</f>
        <v>6</v>
      </c>
      <c r="AC53" s="118"/>
      <c r="AD53" s="118"/>
      <c r="AY53" s="108"/>
      <c r="AZ53" s="80"/>
      <c r="BA53" s="80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112"/>
    </row>
    <row r="54" spans="1:64" s="3" customFormat="1" ht="15" customHeight="1" thickBot="1">
      <c r="A54" s="118"/>
      <c r="B54" s="61" t="s">
        <v>121</v>
      </c>
      <c r="C54" s="215" t="s">
        <v>122</v>
      </c>
      <c r="D54" s="213">
        <v>80</v>
      </c>
      <c r="E54" s="40">
        <v>2</v>
      </c>
      <c r="F54" s="24"/>
      <c r="G54" s="25">
        <f aca="true" t="shared" si="24" ref="G54:G59">IF((LOOKUP(E54,$AW$6:$AW$20,$AX$6:$AX$20)-IF(F54="sc",5,0)-IF(F54="ps",5,0))&lt;0,0,(LOOKUP(E54,$AW$6:$AW$20,$AX$6:$AX$20)-IF(F54="sc",5,0)-IF(F54="ps",5,0)))</f>
        <v>25</v>
      </c>
      <c r="H54" s="40">
        <v>2</v>
      </c>
      <c r="I54" s="24"/>
      <c r="J54" s="25">
        <f aca="true" t="shared" si="25" ref="J54:J59">IF((LOOKUP(H54,$AW$6:$AW$20,$AX$6:$AX$20)-IF(I54="sc",5,0)-IF(I54="ps",5,0))&lt;0,0,(LOOKUP(H54,$AW$6:$AW$20,$AX$6:$AX$20)-IF(I54="sc",5,0)-IF(I54="ps",5,0)))</f>
        <v>25</v>
      </c>
      <c r="K54" s="40">
        <v>2</v>
      </c>
      <c r="L54" s="24"/>
      <c r="M54" s="25">
        <f aca="true" t="shared" si="26" ref="M54:M59">IF((LOOKUP(K54,$AW$6:$AW$20,$AX$6:$AX$20)-IF(L54="sc",5,0)-IF(L54="ps",5,0))&lt;0,0,(LOOKUP(K54,$AW$6:$AW$20,$AX$6:$AX$20)-IF(L54="sc",5,0)-IF(L54="ps",5,0)))</f>
        <v>25</v>
      </c>
      <c r="N54" s="40">
        <v>1</v>
      </c>
      <c r="O54" s="24" t="s">
        <v>130</v>
      </c>
      <c r="P54" s="25">
        <f aca="true" t="shared" si="27" ref="P54:P59">IF((LOOKUP(N54,$AW$6:$AW$20,$AX$6:$AX$20)-IF(O54="sc",5,0)-IF(O54="ps",5,0))&lt;0,0,(LOOKUP(N54,$AW$6:$AW$20,$AX$6:$AX$20)-IF(O54="sc",5,0)-IF(O54="ps",5,0)))</f>
        <v>30</v>
      </c>
      <c r="Q54" s="40">
        <v>1</v>
      </c>
      <c r="R54" s="24" t="s">
        <v>130</v>
      </c>
      <c r="S54" s="25">
        <f aca="true" t="shared" si="28" ref="S54:S59">IF((LOOKUP(Q54,$AW$6:$AW$20,$AX$6:$AX$20)-IF(R54="sc",5,0)-IF(R54="ps",5,0))&lt;0,0,(LOOKUP(Q54,$AW$6:$AW$20,$AX$6:$AX$20)-IF(R54="sc",5,0)-IF(R54="ps",5,0)))</f>
        <v>30</v>
      </c>
      <c r="T54" s="40">
        <v>3</v>
      </c>
      <c r="U54" s="24"/>
      <c r="V54" s="25">
        <f aca="true" t="shared" si="29" ref="V54:V59">IF((LOOKUP(T54,$AW$6:$AW$20,$AX$6:$AX$20)-IF(U54="sc",5,0)-IF(U54="ps",5,0))&lt;0,0,(LOOKUP(T54,$AW$6:$AW$20,$AX$6:$AX$20)-IF(U54="sc",5,0)-IF(U54="ps",5,0)))</f>
        <v>20</v>
      </c>
      <c r="W54" s="271">
        <f aca="true" t="shared" si="30" ref="W54:W59">+G54+J54+M54+P54+S54+V54</f>
        <v>155</v>
      </c>
      <c r="X54" s="273">
        <f t="shared" si="22"/>
        <v>1</v>
      </c>
      <c r="Y54" s="216"/>
      <c r="Z54" s="87"/>
      <c r="AA54" s="91"/>
      <c r="AB54" s="92"/>
      <c r="AC54" s="118"/>
      <c r="AD54" s="118"/>
      <c r="AY54" s="109" t="s">
        <v>58</v>
      </c>
      <c r="AZ54" s="80">
        <f>G54</f>
        <v>25</v>
      </c>
      <c r="BA54" s="80">
        <f>G55</f>
        <v>30</v>
      </c>
      <c r="BB54" s="103">
        <f>J54</f>
        <v>25</v>
      </c>
      <c r="BC54" s="103">
        <f>J55</f>
        <v>30</v>
      </c>
      <c r="BD54" s="103">
        <f>M54</f>
        <v>25</v>
      </c>
      <c r="BE54" s="103">
        <f>M55</f>
        <v>16</v>
      </c>
      <c r="BF54" s="103">
        <f>P54</f>
        <v>30</v>
      </c>
      <c r="BG54" s="103">
        <f>P55</f>
        <v>16</v>
      </c>
      <c r="BH54" s="103">
        <f>S54</f>
        <v>30</v>
      </c>
      <c r="BI54" s="103">
        <f>S55</f>
        <v>0</v>
      </c>
      <c r="BJ54" s="103">
        <f>V54</f>
        <v>20</v>
      </c>
      <c r="BK54" s="103">
        <f>V55</f>
        <v>0</v>
      </c>
      <c r="BL54" s="113">
        <f>SUM(AZ54:BK54)</f>
        <v>247</v>
      </c>
    </row>
    <row r="55" spans="1:64" s="3" customFormat="1" ht="15" customHeight="1" thickBot="1">
      <c r="A55" s="118"/>
      <c r="B55" s="63" t="s">
        <v>12</v>
      </c>
      <c r="C55" s="203" t="s">
        <v>123</v>
      </c>
      <c r="D55" s="214">
        <v>70</v>
      </c>
      <c r="E55" s="33">
        <v>1</v>
      </c>
      <c r="F55" s="28" t="s">
        <v>130</v>
      </c>
      <c r="G55" s="29">
        <f t="shared" si="24"/>
        <v>30</v>
      </c>
      <c r="H55" s="33">
        <v>1</v>
      </c>
      <c r="I55" s="28" t="s">
        <v>130</v>
      </c>
      <c r="J55" s="29">
        <f t="shared" si="25"/>
        <v>30</v>
      </c>
      <c r="K55" s="33">
        <v>5</v>
      </c>
      <c r="L55" s="28"/>
      <c r="M55" s="29">
        <f t="shared" si="26"/>
        <v>16</v>
      </c>
      <c r="N55" s="33">
        <v>5</v>
      </c>
      <c r="O55" s="28"/>
      <c r="P55" s="29">
        <f t="shared" si="27"/>
        <v>16</v>
      </c>
      <c r="Q55" s="33" t="s">
        <v>46</v>
      </c>
      <c r="R55" s="28"/>
      <c r="S55" s="29">
        <f t="shared" si="28"/>
        <v>0</v>
      </c>
      <c r="T55" s="33" t="s">
        <v>46</v>
      </c>
      <c r="U55" s="28"/>
      <c r="V55" s="29">
        <f t="shared" si="29"/>
        <v>0</v>
      </c>
      <c r="W55" s="135">
        <f t="shared" si="30"/>
        <v>92</v>
      </c>
      <c r="X55" s="274">
        <f t="shared" si="22"/>
        <v>5</v>
      </c>
      <c r="Y55" s="217">
        <f>+W54+W55</f>
        <v>247</v>
      </c>
      <c r="Z55" s="88">
        <f>RANK(Y55,Y$46:Y$59)</f>
        <v>1</v>
      </c>
      <c r="AA55" s="93">
        <f>Y55-SMALL(AZ54:BL54,1)-SMALL(AZ54:BL54,2)</f>
        <v>247</v>
      </c>
      <c r="AB55" s="94">
        <f>RANK(AA55,AA$46:AA$59)</f>
        <v>1</v>
      </c>
      <c r="AC55" s="118"/>
      <c r="AD55" s="118"/>
      <c r="AY55" s="108"/>
      <c r="AZ55" s="80"/>
      <c r="BA55" s="80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112"/>
    </row>
    <row r="56" spans="1:64" s="3" customFormat="1" ht="15" customHeight="1">
      <c r="A56" s="118"/>
      <c r="B56" s="250" t="s">
        <v>141</v>
      </c>
      <c r="C56" s="247" t="s">
        <v>143</v>
      </c>
      <c r="D56" s="251">
        <v>80</v>
      </c>
      <c r="E56" s="254" t="s">
        <v>46</v>
      </c>
      <c r="F56" s="255"/>
      <c r="G56" s="36">
        <f t="shared" si="24"/>
        <v>0</v>
      </c>
      <c r="H56" s="254" t="s">
        <v>46</v>
      </c>
      <c r="I56" s="255"/>
      <c r="J56" s="36">
        <f t="shared" si="25"/>
        <v>0</v>
      </c>
      <c r="K56" s="254" t="s">
        <v>46</v>
      </c>
      <c r="L56" s="255"/>
      <c r="M56" s="36">
        <f t="shared" si="26"/>
        <v>0</v>
      </c>
      <c r="N56" s="248">
        <v>4</v>
      </c>
      <c r="O56" s="35"/>
      <c r="P56" s="36">
        <f t="shared" si="27"/>
        <v>18</v>
      </c>
      <c r="Q56" s="248">
        <v>6</v>
      </c>
      <c r="R56" s="35"/>
      <c r="S56" s="36">
        <f t="shared" si="28"/>
        <v>14</v>
      </c>
      <c r="T56" s="248">
        <v>6</v>
      </c>
      <c r="U56" s="35"/>
      <c r="V56" s="36">
        <f t="shared" si="29"/>
        <v>14</v>
      </c>
      <c r="W56" s="273">
        <f>+G56+J56+M56+P56+S56+V56</f>
        <v>46</v>
      </c>
      <c r="X56" s="273">
        <f t="shared" si="22"/>
        <v>8</v>
      </c>
      <c r="Y56" s="85"/>
      <c r="Z56" s="89"/>
      <c r="AA56" s="95"/>
      <c r="AB56" s="96"/>
      <c r="AC56" s="118"/>
      <c r="AD56" s="118"/>
      <c r="AY56" s="108" t="s">
        <v>54</v>
      </c>
      <c r="AZ56" s="80">
        <f>G56</f>
        <v>0</v>
      </c>
      <c r="BA56" s="80">
        <f>G57</f>
        <v>0</v>
      </c>
      <c r="BB56" s="79">
        <f>J56</f>
        <v>0</v>
      </c>
      <c r="BC56" s="79">
        <f>J57</f>
        <v>0</v>
      </c>
      <c r="BD56" s="79">
        <f>M56</f>
        <v>0</v>
      </c>
      <c r="BE56" s="79">
        <f>M57</f>
        <v>0</v>
      </c>
      <c r="BF56" s="79">
        <f>P56</f>
        <v>18</v>
      </c>
      <c r="BG56" s="79">
        <f>P57</f>
        <v>8</v>
      </c>
      <c r="BH56" s="79">
        <f>S56</f>
        <v>14</v>
      </c>
      <c r="BI56" s="79">
        <f>S57</f>
        <v>16</v>
      </c>
      <c r="BJ56" s="79">
        <f>V56</f>
        <v>14</v>
      </c>
      <c r="BK56" s="79">
        <f>V57</f>
        <v>10</v>
      </c>
      <c r="BL56" s="112">
        <f>SUM(AZ56:BK56)</f>
        <v>80</v>
      </c>
    </row>
    <row r="57" spans="1:64" s="3" customFormat="1" ht="15" customHeight="1" thickBot="1">
      <c r="A57" s="118"/>
      <c r="B57" s="252" t="s">
        <v>142</v>
      </c>
      <c r="C57" s="246" t="s">
        <v>144</v>
      </c>
      <c r="D57" s="253">
        <v>60</v>
      </c>
      <c r="E57" s="256" t="s">
        <v>46</v>
      </c>
      <c r="F57" s="257"/>
      <c r="G57" s="29">
        <f t="shared" si="24"/>
        <v>0</v>
      </c>
      <c r="H57" s="256" t="s">
        <v>46</v>
      </c>
      <c r="I57" s="257"/>
      <c r="J57" s="29">
        <f t="shared" si="25"/>
        <v>0</v>
      </c>
      <c r="K57" s="256" t="s">
        <v>46</v>
      </c>
      <c r="L57" s="257"/>
      <c r="M57" s="29">
        <f t="shared" si="26"/>
        <v>0</v>
      </c>
      <c r="N57" s="242">
        <v>9</v>
      </c>
      <c r="O57" s="243"/>
      <c r="P57" s="29">
        <f t="shared" si="27"/>
        <v>8</v>
      </c>
      <c r="Q57" s="242">
        <v>5</v>
      </c>
      <c r="R57" s="243"/>
      <c r="S57" s="29">
        <f t="shared" si="28"/>
        <v>16</v>
      </c>
      <c r="T57" s="242">
        <v>8</v>
      </c>
      <c r="U57" s="243"/>
      <c r="V57" s="29">
        <f t="shared" si="29"/>
        <v>10</v>
      </c>
      <c r="W57" s="274">
        <f>+G57+J57+M57+P57+S57+V57</f>
        <v>34</v>
      </c>
      <c r="X57" s="274">
        <f t="shared" si="22"/>
        <v>10</v>
      </c>
      <c r="Y57" s="217">
        <f>+W56+W57</f>
        <v>80</v>
      </c>
      <c r="Z57" s="88">
        <f>RANK(Y57,Y$46:Y$59)</f>
        <v>4</v>
      </c>
      <c r="AA57" s="93">
        <f>Y57-SMALL(AZ56:BL56,1)-SMALL(AZ56:BL56,2)</f>
        <v>80</v>
      </c>
      <c r="AB57" s="94">
        <f>RANK(AA57,AA$46:AA$59)</f>
        <v>4</v>
      </c>
      <c r="AC57" s="118"/>
      <c r="AD57" s="118"/>
      <c r="AY57" s="108"/>
      <c r="AZ57" s="80"/>
      <c r="BA57" s="80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112"/>
    </row>
    <row r="58" spans="1:64" s="3" customFormat="1" ht="15" customHeight="1">
      <c r="A58" s="118"/>
      <c r="B58" s="280" t="s">
        <v>149</v>
      </c>
      <c r="C58" s="282" t="s">
        <v>148</v>
      </c>
      <c r="D58" s="183"/>
      <c r="E58" s="265" t="s">
        <v>46</v>
      </c>
      <c r="F58" s="266"/>
      <c r="G58" s="25">
        <f t="shared" si="24"/>
        <v>0</v>
      </c>
      <c r="H58" s="265" t="s">
        <v>46</v>
      </c>
      <c r="I58" s="266"/>
      <c r="J58" s="25">
        <f t="shared" si="25"/>
        <v>0</v>
      </c>
      <c r="K58" s="265" t="s">
        <v>46</v>
      </c>
      <c r="L58" s="266"/>
      <c r="M58" s="25">
        <f t="shared" si="26"/>
        <v>0</v>
      </c>
      <c r="N58" s="265" t="s">
        <v>46</v>
      </c>
      <c r="O58" s="266"/>
      <c r="P58" s="25">
        <f t="shared" si="27"/>
        <v>0</v>
      </c>
      <c r="Q58" s="265" t="s">
        <v>46</v>
      </c>
      <c r="R58" s="266"/>
      <c r="S58" s="25">
        <f t="shared" si="28"/>
        <v>0</v>
      </c>
      <c r="T58" s="270">
        <v>5</v>
      </c>
      <c r="U58" s="98"/>
      <c r="V58" s="25">
        <f t="shared" si="29"/>
        <v>16</v>
      </c>
      <c r="W58" s="271">
        <f t="shared" si="30"/>
        <v>16</v>
      </c>
      <c r="X58" s="273">
        <f t="shared" si="22"/>
        <v>12</v>
      </c>
      <c r="Y58" s="84"/>
      <c r="Z58" s="89"/>
      <c r="AA58" s="95"/>
      <c r="AB58" s="96"/>
      <c r="AC58" s="118"/>
      <c r="AD58" s="118"/>
      <c r="AY58" s="108" t="s">
        <v>53</v>
      </c>
      <c r="AZ58" s="80">
        <f>G58</f>
        <v>0</v>
      </c>
      <c r="BA58" s="80">
        <f>G59</f>
        <v>0</v>
      </c>
      <c r="BB58" s="79">
        <f>J58</f>
        <v>0</v>
      </c>
      <c r="BC58" s="79">
        <f>J59</f>
        <v>0</v>
      </c>
      <c r="BD58" s="79">
        <f>M58</f>
        <v>0</v>
      </c>
      <c r="BE58" s="79">
        <f>M59</f>
        <v>0</v>
      </c>
      <c r="BF58" s="79">
        <f>P58</f>
        <v>0</v>
      </c>
      <c r="BG58" s="79">
        <f>P59</f>
        <v>0</v>
      </c>
      <c r="BH58" s="79">
        <f>S58</f>
        <v>0</v>
      </c>
      <c r="BI58" s="79">
        <f>S59</f>
        <v>0</v>
      </c>
      <c r="BJ58" s="79">
        <f>V58</f>
        <v>16</v>
      </c>
      <c r="BK58" s="79">
        <f>V59</f>
        <v>12</v>
      </c>
      <c r="BL58" s="112">
        <f>SUM(AZ58:BK58)</f>
        <v>28</v>
      </c>
    </row>
    <row r="59" spans="1:64" s="3" customFormat="1" ht="15" customHeight="1" thickBot="1">
      <c r="A59" s="118"/>
      <c r="B59" s="281"/>
      <c r="C59" s="283" t="s">
        <v>147</v>
      </c>
      <c r="D59" s="184"/>
      <c r="E59" s="284" t="s">
        <v>46</v>
      </c>
      <c r="F59" s="264"/>
      <c r="G59" s="29">
        <f t="shared" si="24"/>
        <v>0</v>
      </c>
      <c r="H59" s="284" t="s">
        <v>46</v>
      </c>
      <c r="I59" s="264"/>
      <c r="J59" s="29">
        <f t="shared" si="25"/>
        <v>0</v>
      </c>
      <c r="K59" s="284" t="s">
        <v>46</v>
      </c>
      <c r="L59" s="264"/>
      <c r="M59" s="29">
        <f t="shared" si="26"/>
        <v>0</v>
      </c>
      <c r="N59" s="263" t="s">
        <v>46</v>
      </c>
      <c r="O59" s="264"/>
      <c r="P59" s="29">
        <f t="shared" si="27"/>
        <v>0</v>
      </c>
      <c r="Q59" s="263" t="s">
        <v>46</v>
      </c>
      <c r="R59" s="264"/>
      <c r="S59" s="29">
        <f t="shared" si="28"/>
        <v>0</v>
      </c>
      <c r="T59" s="269">
        <v>7</v>
      </c>
      <c r="U59" s="102"/>
      <c r="V59" s="29">
        <f t="shared" si="29"/>
        <v>12</v>
      </c>
      <c r="W59" s="135">
        <f t="shared" si="30"/>
        <v>12</v>
      </c>
      <c r="X59" s="274">
        <f t="shared" si="22"/>
        <v>14</v>
      </c>
      <c r="Y59" s="83">
        <f>+W58+W59</f>
        <v>28</v>
      </c>
      <c r="Z59" s="88">
        <f>RANK(Y59,Y$46:Y$59)</f>
        <v>7</v>
      </c>
      <c r="AA59" s="93">
        <f>Y59-SMALL(AZ58:BL58,1)-SMALL(AZ58:BL58,2)</f>
        <v>28</v>
      </c>
      <c r="AB59" s="94">
        <f>RANK(AA59,AA$46:AA$59)</f>
        <v>7</v>
      </c>
      <c r="AC59" s="118"/>
      <c r="AD59" s="118"/>
      <c r="AY59" s="108"/>
      <c r="AZ59" s="80"/>
      <c r="BA59" s="80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112"/>
    </row>
    <row r="60" spans="4:17" s="3" customFormat="1" ht="12.75">
      <c r="D60" s="122" t="s">
        <v>21</v>
      </c>
      <c r="E60" s="90"/>
      <c r="F60" s="90"/>
      <c r="G60" s="90"/>
      <c r="H60" s="122" t="s">
        <v>26</v>
      </c>
      <c r="I60" s="118"/>
      <c r="J60" s="90"/>
      <c r="K60" s="118"/>
      <c r="L60" s="122" t="s">
        <v>27</v>
      </c>
      <c r="M60" s="118"/>
      <c r="N60" s="123"/>
      <c r="Q60" s="17"/>
    </row>
    <row r="61" spans="3:26" s="10" customFormat="1" ht="12.75"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</row>
    <row r="62" spans="3:26" s="10" customFormat="1" ht="12.75"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</row>
    <row r="63" spans="25:26" s="3" customFormat="1" ht="12.75">
      <c r="Y63" s="17"/>
      <c r="Z63" s="17"/>
    </row>
    <row r="64" spans="3:26" s="3" customFormat="1" ht="12.75">
      <c r="C64" s="180"/>
      <c r="Y64" s="17"/>
      <c r="Z64" s="17"/>
    </row>
    <row r="65" spans="3:26" s="3" customFormat="1" ht="12.75">
      <c r="C65" s="180"/>
      <c r="Y65" s="17"/>
      <c r="Z65" s="17"/>
    </row>
    <row r="66" spans="3:26" s="3" customFormat="1" ht="12.75">
      <c r="C66" s="179"/>
      <c r="Y66" s="17"/>
      <c r="Z66" s="17"/>
    </row>
    <row r="67" spans="3:26" s="3" customFormat="1" ht="12.75">
      <c r="C67" s="180"/>
      <c r="Y67" s="17"/>
      <c r="Z67" s="17"/>
    </row>
    <row r="68" spans="3:26" s="3" customFormat="1" ht="12.75">
      <c r="C68" s="249"/>
      <c r="Y68" s="17"/>
      <c r="Z68" s="17"/>
    </row>
    <row r="69" spans="25:26" s="3" customFormat="1" ht="12.75">
      <c r="Y69" s="17"/>
      <c r="Z69" s="17"/>
    </row>
    <row r="70" spans="25:26" s="3" customFormat="1" ht="12.75">
      <c r="Y70" s="17"/>
      <c r="Z70" s="17"/>
    </row>
    <row r="71" spans="25:26" s="3" customFormat="1" ht="12.75">
      <c r="Y71" s="17"/>
      <c r="Z71" s="17"/>
    </row>
    <row r="72" spans="25:26" s="3" customFormat="1" ht="12.75">
      <c r="Y72" s="17"/>
      <c r="Z72" s="17"/>
    </row>
    <row r="73" spans="25:26" s="3" customFormat="1" ht="12.75">
      <c r="Y73" s="17"/>
      <c r="Z73" s="17"/>
    </row>
    <row r="74" spans="25:26" s="3" customFormat="1" ht="12.75">
      <c r="Y74" s="17"/>
      <c r="Z74" s="17"/>
    </row>
    <row r="75" spans="25:26" s="3" customFormat="1" ht="12.75">
      <c r="Y75" s="17"/>
      <c r="Z75" s="17"/>
    </row>
    <row r="76" spans="25:26" s="3" customFormat="1" ht="12.75">
      <c r="Y76" s="17"/>
      <c r="Z76" s="17"/>
    </row>
    <row r="77" spans="25:26" s="3" customFormat="1" ht="12.75">
      <c r="Y77" s="17"/>
      <c r="Z77" s="17"/>
    </row>
    <row r="78" spans="25:26" s="3" customFormat="1" ht="12.75">
      <c r="Y78" s="17"/>
      <c r="Z78" s="17"/>
    </row>
    <row r="79" spans="25:26" s="3" customFormat="1" ht="12.75">
      <c r="Y79" s="17"/>
      <c r="Z79" s="17"/>
    </row>
    <row r="80" spans="25:26" s="3" customFormat="1" ht="12.75">
      <c r="Y80" s="17"/>
      <c r="Z80" s="17"/>
    </row>
    <row r="81" spans="25:26" s="3" customFormat="1" ht="12.75">
      <c r="Y81" s="17"/>
      <c r="Z81" s="17"/>
    </row>
    <row r="82" spans="25:26" s="3" customFormat="1" ht="12.75">
      <c r="Y82" s="17"/>
      <c r="Z82" s="17"/>
    </row>
    <row r="83" spans="25:26" s="3" customFormat="1" ht="12.75">
      <c r="Y83" s="17"/>
      <c r="Z83" s="17"/>
    </row>
    <row r="84" spans="25:26" s="3" customFormat="1" ht="12.75">
      <c r="Y84" s="17"/>
      <c r="Z84" s="17"/>
    </row>
    <row r="85" spans="25:26" s="3" customFormat="1" ht="12.75">
      <c r="Y85" s="17"/>
      <c r="Z85" s="17"/>
    </row>
    <row r="86" spans="25:26" s="3" customFormat="1" ht="12.75">
      <c r="Y86" s="17"/>
      <c r="Z86" s="17"/>
    </row>
    <row r="87" spans="25:26" s="3" customFormat="1" ht="12.75">
      <c r="Y87" s="17"/>
      <c r="Z87" s="17"/>
    </row>
    <row r="88" spans="25:26" s="3" customFormat="1" ht="12.75">
      <c r="Y88" s="17"/>
      <c r="Z88" s="17"/>
    </row>
    <row r="89" spans="25:26" s="3" customFormat="1" ht="12.75">
      <c r="Y89" s="17"/>
      <c r="Z89" s="17"/>
    </row>
    <row r="90" spans="25:26" s="3" customFormat="1" ht="12.75">
      <c r="Y90" s="17"/>
      <c r="Z90" s="17"/>
    </row>
    <row r="91" spans="25:26" s="3" customFormat="1" ht="12.75">
      <c r="Y91" s="17"/>
      <c r="Z91" s="17"/>
    </row>
    <row r="92" spans="25:26" s="3" customFormat="1" ht="12.75">
      <c r="Y92" s="17"/>
      <c r="Z92" s="17"/>
    </row>
    <row r="93" spans="25:26" s="3" customFormat="1" ht="12.75">
      <c r="Y93" s="17"/>
      <c r="Z93" s="17"/>
    </row>
    <row r="94" spans="25:26" s="3" customFormat="1" ht="12.75">
      <c r="Y94" s="17"/>
      <c r="Z94" s="17"/>
    </row>
    <row r="95" spans="25:26" s="3" customFormat="1" ht="12.75">
      <c r="Y95" s="17"/>
      <c r="Z95" s="17"/>
    </row>
    <row r="96" spans="25:26" s="3" customFormat="1" ht="12.75">
      <c r="Y96" s="17"/>
      <c r="Z96" s="17"/>
    </row>
    <row r="97" spans="25:26" s="3" customFormat="1" ht="12.75">
      <c r="Y97" s="17"/>
      <c r="Z97" s="17"/>
    </row>
    <row r="98" spans="25:26" s="3" customFormat="1" ht="12.75">
      <c r="Y98" s="17"/>
      <c r="Z98" s="17"/>
    </row>
    <row r="99" spans="25:26" s="3" customFormat="1" ht="12.75">
      <c r="Y99" s="17"/>
      <c r="Z99" s="17"/>
    </row>
    <row r="100" spans="25:26" s="3" customFormat="1" ht="12.75">
      <c r="Y100" s="17"/>
      <c r="Z100" s="17"/>
    </row>
    <row r="101" spans="25:26" s="3" customFormat="1" ht="12.75">
      <c r="Y101" s="17"/>
      <c r="Z101" s="17"/>
    </row>
    <row r="102" spans="25:26" s="3" customFormat="1" ht="12.75">
      <c r="Y102" s="17"/>
      <c r="Z102" s="17"/>
    </row>
    <row r="103" spans="25:26" s="3" customFormat="1" ht="12.75">
      <c r="Y103" s="17"/>
      <c r="Z103" s="17"/>
    </row>
    <row r="104" spans="25:26" s="3" customFormat="1" ht="12.75">
      <c r="Y104" s="17"/>
      <c r="Z104" s="17"/>
    </row>
    <row r="105" spans="25:26" s="3" customFormat="1" ht="12.75">
      <c r="Y105" s="17"/>
      <c r="Z105" s="17"/>
    </row>
    <row r="106" spans="25:26" s="3" customFormat="1" ht="12.75">
      <c r="Y106" s="17"/>
      <c r="Z106" s="17"/>
    </row>
    <row r="107" spans="25:26" s="3" customFormat="1" ht="12.75">
      <c r="Y107" s="17"/>
      <c r="Z107" s="17"/>
    </row>
    <row r="108" spans="25:26" s="3" customFormat="1" ht="12.75">
      <c r="Y108" s="17"/>
      <c r="Z108" s="17"/>
    </row>
    <row r="109" spans="25:26" s="3" customFormat="1" ht="12.75">
      <c r="Y109" s="17"/>
      <c r="Z109" s="17"/>
    </row>
    <row r="110" spans="25:26" s="3" customFormat="1" ht="12.75">
      <c r="Y110" s="17"/>
      <c r="Z110" s="17"/>
    </row>
    <row r="111" spans="25:26" s="3" customFormat="1" ht="12.75">
      <c r="Y111" s="17"/>
      <c r="Z111" s="17"/>
    </row>
    <row r="112" spans="25:26" s="3" customFormat="1" ht="12.75">
      <c r="Y112" s="17"/>
      <c r="Z112" s="17"/>
    </row>
    <row r="113" spans="25:26" s="3" customFormat="1" ht="12.75">
      <c r="Y113" s="17"/>
      <c r="Z113" s="17"/>
    </row>
    <row r="114" spans="25:26" s="3" customFormat="1" ht="12.75">
      <c r="Y114" s="17"/>
      <c r="Z114" s="17"/>
    </row>
    <row r="115" spans="25:26" s="3" customFormat="1" ht="12.75">
      <c r="Y115" s="17"/>
      <c r="Z115" s="17"/>
    </row>
    <row r="116" spans="25:26" s="3" customFormat="1" ht="12.75">
      <c r="Y116" s="17"/>
      <c r="Z116" s="17"/>
    </row>
    <row r="117" spans="25:26" s="3" customFormat="1" ht="12.75">
      <c r="Y117" s="17"/>
      <c r="Z117" s="17"/>
    </row>
    <row r="118" spans="25:26" s="3" customFormat="1" ht="12.75">
      <c r="Y118" s="17"/>
      <c r="Z118" s="17"/>
    </row>
    <row r="119" spans="25:26" s="3" customFormat="1" ht="12.75">
      <c r="Y119" s="17"/>
      <c r="Z119" s="17"/>
    </row>
    <row r="120" spans="25:26" s="3" customFormat="1" ht="12.75">
      <c r="Y120" s="17"/>
      <c r="Z120" s="17"/>
    </row>
    <row r="121" spans="25:26" s="3" customFormat="1" ht="12.75">
      <c r="Y121" s="17"/>
      <c r="Z121" s="17"/>
    </row>
    <row r="122" spans="25:26" s="3" customFormat="1" ht="12.75">
      <c r="Y122" s="17"/>
      <c r="Z122" s="17"/>
    </row>
    <row r="123" spans="25:26" s="3" customFormat="1" ht="12.75">
      <c r="Y123" s="17"/>
      <c r="Z123" s="17"/>
    </row>
    <row r="124" spans="25:26" s="3" customFormat="1" ht="12.75">
      <c r="Y124" s="17"/>
      <c r="Z124" s="17"/>
    </row>
    <row r="125" spans="25:26" s="3" customFormat="1" ht="12.75">
      <c r="Y125" s="17"/>
      <c r="Z125" s="17"/>
    </row>
    <row r="126" spans="25:26" s="3" customFormat="1" ht="12.75">
      <c r="Y126" s="17"/>
      <c r="Z126" s="17"/>
    </row>
    <row r="127" spans="25:26" s="3" customFormat="1" ht="12.75">
      <c r="Y127" s="17"/>
      <c r="Z127" s="17"/>
    </row>
    <row r="128" spans="25:26" s="3" customFormat="1" ht="12.75">
      <c r="Y128" s="17"/>
      <c r="Z128" s="17"/>
    </row>
    <row r="129" spans="25:26" s="3" customFormat="1" ht="12.75">
      <c r="Y129" s="17"/>
      <c r="Z129" s="17"/>
    </row>
    <row r="130" spans="25:26" s="3" customFormat="1" ht="12.75">
      <c r="Y130" s="17"/>
      <c r="Z130" s="17"/>
    </row>
    <row r="131" spans="25:26" s="3" customFormat="1" ht="12.75">
      <c r="Y131" s="17"/>
      <c r="Z131" s="17"/>
    </row>
    <row r="132" spans="25:26" s="3" customFormat="1" ht="12.75">
      <c r="Y132" s="17"/>
      <c r="Z132" s="17"/>
    </row>
    <row r="133" spans="25:26" s="3" customFormat="1" ht="12.75">
      <c r="Y133" s="17"/>
      <c r="Z133" s="17"/>
    </row>
    <row r="134" spans="25:26" s="3" customFormat="1" ht="12.75">
      <c r="Y134" s="17"/>
      <c r="Z134" s="17"/>
    </row>
    <row r="135" spans="25:26" s="3" customFormat="1" ht="12.75">
      <c r="Y135" s="17"/>
      <c r="Z135" s="17"/>
    </row>
    <row r="136" spans="25:26" s="3" customFormat="1" ht="12.75">
      <c r="Y136" s="17"/>
      <c r="Z136" s="17"/>
    </row>
    <row r="137" spans="25:26" s="3" customFormat="1" ht="12.75">
      <c r="Y137" s="17"/>
      <c r="Z137" s="17"/>
    </row>
    <row r="138" spans="25:26" s="3" customFormat="1" ht="12.75">
      <c r="Y138" s="17"/>
      <c r="Z138" s="17"/>
    </row>
    <row r="139" spans="25:26" s="3" customFormat="1" ht="12.75">
      <c r="Y139" s="17"/>
      <c r="Z139" s="17"/>
    </row>
    <row r="140" spans="25:26" s="3" customFormat="1" ht="12.75">
      <c r="Y140" s="17"/>
      <c r="Z140" s="17"/>
    </row>
    <row r="141" spans="25:26" s="3" customFormat="1" ht="12.75">
      <c r="Y141" s="17"/>
      <c r="Z141" s="17"/>
    </row>
    <row r="142" spans="25:26" s="3" customFormat="1" ht="12.75">
      <c r="Y142" s="17"/>
      <c r="Z142" s="17"/>
    </row>
    <row r="143" spans="25:26" s="3" customFormat="1" ht="12.75">
      <c r="Y143" s="17"/>
      <c r="Z143" s="17"/>
    </row>
    <row r="144" spans="25:26" s="3" customFormat="1" ht="12.75">
      <c r="Y144" s="17"/>
      <c r="Z144" s="17"/>
    </row>
    <row r="145" spans="25:26" s="3" customFormat="1" ht="12.75">
      <c r="Y145" s="17"/>
      <c r="Z145" s="17"/>
    </row>
    <row r="146" spans="25:26" s="3" customFormat="1" ht="12.75">
      <c r="Y146" s="17"/>
      <c r="Z146" s="17"/>
    </row>
    <row r="147" spans="25:26" s="3" customFormat="1" ht="12.75">
      <c r="Y147" s="17"/>
      <c r="Z147" s="17"/>
    </row>
    <row r="148" spans="25:26" s="3" customFormat="1" ht="12.75">
      <c r="Y148" s="17"/>
      <c r="Z148" s="17"/>
    </row>
    <row r="149" spans="25:26" s="3" customFormat="1" ht="12.75">
      <c r="Y149" s="17"/>
      <c r="Z149" s="17"/>
    </row>
    <row r="150" spans="25:26" s="3" customFormat="1" ht="12.75">
      <c r="Y150" s="17"/>
      <c r="Z150" s="17"/>
    </row>
    <row r="151" spans="25:26" s="3" customFormat="1" ht="12.75">
      <c r="Y151" s="17"/>
      <c r="Z151" s="17"/>
    </row>
    <row r="152" spans="25:26" s="3" customFormat="1" ht="12.75">
      <c r="Y152" s="17"/>
      <c r="Z152" s="17"/>
    </row>
    <row r="153" spans="25:26" s="3" customFormat="1" ht="12.75">
      <c r="Y153" s="17"/>
      <c r="Z153" s="17"/>
    </row>
    <row r="154" spans="25:26" s="3" customFormat="1" ht="12.75">
      <c r="Y154" s="17"/>
      <c r="Z154" s="17"/>
    </row>
    <row r="155" spans="25:26" s="3" customFormat="1" ht="12.75">
      <c r="Y155" s="17"/>
      <c r="Z155" s="17"/>
    </row>
    <row r="156" spans="25:26" s="3" customFormat="1" ht="12.75">
      <c r="Y156" s="17"/>
      <c r="Z156" s="17"/>
    </row>
    <row r="157" spans="25:26" s="3" customFormat="1" ht="12.75">
      <c r="Y157" s="17"/>
      <c r="Z157" s="17"/>
    </row>
    <row r="158" spans="25:26" s="3" customFormat="1" ht="12.75">
      <c r="Y158" s="17"/>
      <c r="Z158" s="17"/>
    </row>
    <row r="159" spans="25:26" s="3" customFormat="1" ht="12.75">
      <c r="Y159" s="17"/>
      <c r="Z159" s="17"/>
    </row>
    <row r="160" spans="25:26" s="3" customFormat="1" ht="12.75">
      <c r="Y160" s="17"/>
      <c r="Z160" s="17"/>
    </row>
    <row r="161" spans="2:29" s="3" customFormat="1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2"/>
      <c r="Z161" s="2"/>
      <c r="AA161" s="1"/>
      <c r="AB161" s="1"/>
      <c r="AC161" s="1"/>
    </row>
  </sheetData>
  <mergeCells count="12">
    <mergeCell ref="W43:X43"/>
    <mergeCell ref="W44:X44"/>
    <mergeCell ref="Y44:Z44"/>
    <mergeCell ref="AA44:AB44"/>
    <mergeCell ref="W24:X24"/>
    <mergeCell ref="Y24:Z24"/>
    <mergeCell ref="AA24:AB24"/>
    <mergeCell ref="W23:X23"/>
    <mergeCell ref="W3:X3"/>
    <mergeCell ref="W4:X4"/>
    <mergeCell ref="Y4:Z4"/>
    <mergeCell ref="AA4:AB4"/>
  </mergeCells>
  <printOptions/>
  <pageMargins left="0.17" right="0.58" top="1.2" bottom="1" header="0.492125985" footer="0.492125985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2"/>
  <sheetViews>
    <sheetView workbookViewId="0" topLeftCell="A1">
      <selection activeCell="C18" sqref="C18"/>
    </sheetView>
  </sheetViews>
  <sheetFormatPr defaultColWidth="9.140625" defaultRowHeight="12.75"/>
  <cols>
    <col min="1" max="1" width="4.140625" style="0" customWidth="1"/>
    <col min="2" max="2" width="23.28125" style="0" bestFit="1" customWidth="1"/>
    <col min="3" max="3" width="30.8515625" style="0" bestFit="1" customWidth="1"/>
    <col min="4" max="4" width="11.140625" style="1" bestFit="1" customWidth="1"/>
  </cols>
  <sheetData>
    <row r="1" ht="18.75" thickBot="1">
      <c r="B1" s="285" t="s">
        <v>172</v>
      </c>
    </row>
    <row r="2" spans="2:4" ht="16.5" thickBot="1">
      <c r="B2" s="292" t="s">
        <v>150</v>
      </c>
      <c r="C2" s="293" t="s">
        <v>151</v>
      </c>
      <c r="D2" s="292" t="s">
        <v>152</v>
      </c>
    </row>
    <row r="3" spans="2:4" ht="15.75">
      <c r="B3" s="294" t="s">
        <v>154</v>
      </c>
      <c r="C3" s="286" t="s">
        <v>163</v>
      </c>
      <c r="D3" s="297">
        <v>1</v>
      </c>
    </row>
    <row r="4" spans="2:4" ht="15.75">
      <c r="B4" s="295" t="s">
        <v>153</v>
      </c>
      <c r="C4" s="287" t="s">
        <v>171</v>
      </c>
      <c r="D4" s="298">
        <v>2</v>
      </c>
    </row>
    <row r="5" spans="2:4" ht="15.75">
      <c r="B5" s="295" t="s">
        <v>155</v>
      </c>
      <c r="C5" s="287" t="s">
        <v>164</v>
      </c>
      <c r="D5" s="298">
        <v>3</v>
      </c>
    </row>
    <row r="6" spans="2:4" ht="15.75">
      <c r="B6" s="295" t="s">
        <v>158</v>
      </c>
      <c r="C6" s="287" t="s">
        <v>167</v>
      </c>
      <c r="D6" s="298">
        <v>4</v>
      </c>
    </row>
    <row r="7" spans="2:4" ht="15.75">
      <c r="B7" s="295" t="s">
        <v>157</v>
      </c>
      <c r="C7" s="287" t="s">
        <v>166</v>
      </c>
      <c r="D7" s="298">
        <v>5</v>
      </c>
    </row>
    <row r="8" spans="2:4" ht="15.75">
      <c r="B8" s="295" t="s">
        <v>162</v>
      </c>
      <c r="C8" s="287" t="s">
        <v>170</v>
      </c>
      <c r="D8" s="298">
        <v>6</v>
      </c>
    </row>
    <row r="9" spans="2:4" ht="15.75">
      <c r="B9" s="295" t="s">
        <v>161</v>
      </c>
      <c r="C9" s="287" t="s">
        <v>169</v>
      </c>
      <c r="D9" s="298">
        <v>7</v>
      </c>
    </row>
    <row r="10" spans="2:4" ht="15.75">
      <c r="B10" s="295" t="s">
        <v>160</v>
      </c>
      <c r="C10" s="287" t="s">
        <v>168</v>
      </c>
      <c r="D10" s="298">
        <v>8</v>
      </c>
    </row>
    <row r="11" spans="2:4" ht="15.75">
      <c r="B11" s="295" t="s">
        <v>156</v>
      </c>
      <c r="C11" s="287" t="s">
        <v>165</v>
      </c>
      <c r="D11" s="298">
        <v>9</v>
      </c>
    </row>
    <row r="12" spans="2:4" ht="16.5" thickBot="1">
      <c r="B12" s="296" t="s">
        <v>159</v>
      </c>
      <c r="C12" s="288" t="s">
        <v>167</v>
      </c>
      <c r="D12" s="299">
        <v>10</v>
      </c>
    </row>
  </sheetData>
  <printOptions/>
  <pageMargins left="0.75" right="0.75" top="1" bottom="1" header="0.492125985" footer="0.49212598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H32"/>
  <sheetViews>
    <sheetView workbookViewId="0" topLeftCell="A1">
      <selection activeCell="H4" sqref="H4"/>
    </sheetView>
  </sheetViews>
  <sheetFormatPr defaultColWidth="9.140625" defaultRowHeight="12.75"/>
  <cols>
    <col min="2" max="2" width="24.421875" style="0" customWidth="1"/>
    <col min="4" max="4" width="9.140625" style="58" customWidth="1"/>
    <col min="5" max="5" width="9.140625" style="59" customWidth="1"/>
  </cols>
  <sheetData>
    <row r="3" spans="2:8" ht="12.75">
      <c r="B3" s="232" t="s">
        <v>41</v>
      </c>
      <c r="C3" s="73">
        <v>1</v>
      </c>
      <c r="D3" s="73">
        <v>4</v>
      </c>
      <c r="E3" s="73">
        <v>1</v>
      </c>
      <c r="F3" s="166">
        <v>5</v>
      </c>
      <c r="G3" s="166">
        <v>6</v>
      </c>
      <c r="H3" s="166">
        <v>7</v>
      </c>
    </row>
    <row r="4" spans="2:8" ht="12.75">
      <c r="B4" s="67" t="s">
        <v>39</v>
      </c>
      <c r="C4" s="73">
        <v>2</v>
      </c>
      <c r="D4" s="73">
        <v>3</v>
      </c>
      <c r="E4" s="73">
        <v>7</v>
      </c>
      <c r="F4" s="166">
        <v>7</v>
      </c>
      <c r="G4" s="166">
        <v>5</v>
      </c>
      <c r="H4" s="166">
        <v>5</v>
      </c>
    </row>
    <row r="5" spans="2:8" ht="12.75">
      <c r="B5" s="69" t="s">
        <v>40</v>
      </c>
      <c r="C5" s="73">
        <v>2</v>
      </c>
      <c r="D5" s="73">
        <v>1</v>
      </c>
      <c r="E5" s="73">
        <v>4</v>
      </c>
      <c r="F5" s="166">
        <v>6</v>
      </c>
      <c r="G5" s="166">
        <v>7</v>
      </c>
      <c r="H5" s="166">
        <v>6</v>
      </c>
    </row>
    <row r="6" spans="2:8" ht="12.75">
      <c r="B6" s="164" t="s">
        <v>73</v>
      </c>
      <c r="C6" s="73">
        <v>4</v>
      </c>
      <c r="D6" s="73">
        <v>2</v>
      </c>
      <c r="E6" s="73">
        <v>3</v>
      </c>
      <c r="F6" s="166">
        <v>2</v>
      </c>
      <c r="G6" s="166">
        <v>3</v>
      </c>
      <c r="H6" s="166">
        <v>4</v>
      </c>
    </row>
    <row r="7" spans="2:8" ht="14.25" customHeight="1">
      <c r="B7" s="72" t="s">
        <v>42</v>
      </c>
      <c r="C7" s="73">
        <v>4</v>
      </c>
      <c r="D7" s="73">
        <v>5</v>
      </c>
      <c r="E7" s="73">
        <v>4</v>
      </c>
      <c r="F7" s="166">
        <v>1</v>
      </c>
      <c r="G7" s="166">
        <v>4</v>
      </c>
      <c r="H7" s="166">
        <v>3</v>
      </c>
    </row>
    <row r="8" spans="2:8" ht="12.75">
      <c r="B8" s="71" t="s">
        <v>134</v>
      </c>
      <c r="C8" s="73">
        <v>6</v>
      </c>
      <c r="D8" s="73">
        <v>6</v>
      </c>
      <c r="E8" s="73">
        <v>2</v>
      </c>
      <c r="F8" s="166">
        <v>4</v>
      </c>
      <c r="G8" s="166">
        <v>2</v>
      </c>
      <c r="H8" s="166">
        <v>2</v>
      </c>
    </row>
    <row r="9" spans="2:8" ht="12.75">
      <c r="B9" s="236" t="s">
        <v>45</v>
      </c>
      <c r="C9" s="73">
        <v>7</v>
      </c>
      <c r="D9" s="73">
        <v>7</v>
      </c>
      <c r="E9" s="73">
        <v>6</v>
      </c>
      <c r="F9" s="166">
        <v>3</v>
      </c>
      <c r="G9" s="166">
        <v>1</v>
      </c>
      <c r="H9" s="166">
        <v>1</v>
      </c>
    </row>
    <row r="10" ht="12.75">
      <c r="B10" s="219"/>
    </row>
    <row r="11" ht="12.75">
      <c r="B11" s="60"/>
    </row>
    <row r="12" spans="3:5" ht="12.75">
      <c r="C12" s="58"/>
      <c r="D12" s="60"/>
      <c r="E12" s="74"/>
    </row>
    <row r="13" spans="3:5" ht="12.75">
      <c r="C13" s="58"/>
      <c r="D13" s="60"/>
      <c r="E13" s="74"/>
    </row>
    <row r="14" spans="3:5" ht="12.75">
      <c r="C14" s="58"/>
      <c r="D14" s="60"/>
      <c r="E14" s="74"/>
    </row>
    <row r="15" spans="3:5" ht="12.75">
      <c r="C15" s="58"/>
      <c r="D15" s="60"/>
      <c r="E15" s="74"/>
    </row>
    <row r="16" spans="3:5" ht="12.75">
      <c r="C16" s="58"/>
      <c r="D16" s="60"/>
      <c r="E16" s="74"/>
    </row>
    <row r="17" spans="3:5" ht="12.75">
      <c r="C17" s="58"/>
      <c r="D17" s="60"/>
      <c r="E17" s="74"/>
    </row>
    <row r="18" spans="3:5" ht="12.75">
      <c r="C18" s="58"/>
      <c r="D18" s="60"/>
      <c r="E18" s="74"/>
    </row>
    <row r="21" spans="3:5" ht="12.75">
      <c r="C21" s="58"/>
      <c r="D21" s="60"/>
      <c r="E21" s="74"/>
    </row>
    <row r="24" ht="12.75">
      <c r="D24" s="60"/>
    </row>
    <row r="25" ht="12.75">
      <c r="D25" s="60"/>
    </row>
    <row r="26" ht="12.75">
      <c r="D26" s="60"/>
    </row>
    <row r="27" ht="12.75">
      <c r="D27" s="60"/>
    </row>
    <row r="28" ht="12.75">
      <c r="D28" s="60"/>
    </row>
    <row r="29" ht="12.75">
      <c r="D29" s="60"/>
    </row>
    <row r="30" ht="12.75">
      <c r="D30" s="60"/>
    </row>
    <row r="31" ht="12.75">
      <c r="D31" s="60"/>
    </row>
    <row r="32" ht="12.75">
      <c r="D32" s="60"/>
    </row>
  </sheetData>
  <printOptions/>
  <pageMargins left="0.75" right="0.75" top="1" bottom="1" header="0.492125985" footer="0.49212598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14"/>
  <sheetViews>
    <sheetView workbookViewId="0" topLeftCell="A1">
      <selection activeCell="H8" sqref="H8"/>
    </sheetView>
  </sheetViews>
  <sheetFormatPr defaultColWidth="9.140625" defaultRowHeight="12.75"/>
  <cols>
    <col min="1" max="1" width="6.140625" style="0" customWidth="1"/>
    <col min="2" max="2" width="21.7109375" style="0" customWidth="1"/>
  </cols>
  <sheetData>
    <row r="2" spans="2:8" ht="12.75">
      <c r="B2" s="70" t="s">
        <v>15</v>
      </c>
      <c r="C2" s="73">
        <v>1</v>
      </c>
      <c r="D2" s="73">
        <v>4</v>
      </c>
      <c r="E2" s="73">
        <v>3</v>
      </c>
      <c r="F2" s="73">
        <v>4</v>
      </c>
      <c r="G2" s="73">
        <v>5</v>
      </c>
      <c r="H2" s="73">
        <v>6</v>
      </c>
    </row>
    <row r="3" spans="2:8" ht="12.75">
      <c r="B3" s="234" t="s">
        <v>135</v>
      </c>
      <c r="C3" s="73">
        <v>2</v>
      </c>
      <c r="D3" s="73">
        <v>1</v>
      </c>
      <c r="E3" s="73">
        <v>1</v>
      </c>
      <c r="F3" s="73">
        <v>2</v>
      </c>
      <c r="G3" s="73">
        <v>1</v>
      </c>
      <c r="H3" s="73">
        <v>1</v>
      </c>
    </row>
    <row r="4" spans="2:8" ht="12.75">
      <c r="B4" s="226" t="s">
        <v>136</v>
      </c>
      <c r="C4" s="73">
        <v>3</v>
      </c>
      <c r="D4" s="73">
        <v>3</v>
      </c>
      <c r="E4" s="73">
        <v>4</v>
      </c>
      <c r="F4" s="73">
        <v>1</v>
      </c>
      <c r="G4" s="73">
        <v>4</v>
      </c>
      <c r="H4" s="73">
        <v>5</v>
      </c>
    </row>
    <row r="5" spans="2:8" ht="12.75">
      <c r="B5" s="165" t="s">
        <v>74</v>
      </c>
      <c r="C5" s="73">
        <v>4</v>
      </c>
      <c r="D5" s="73">
        <v>2</v>
      </c>
      <c r="E5" s="73">
        <v>2</v>
      </c>
      <c r="F5" s="73">
        <v>3</v>
      </c>
      <c r="G5" s="73">
        <v>2</v>
      </c>
      <c r="H5" s="73">
        <v>2</v>
      </c>
    </row>
    <row r="6" spans="2:8" ht="12.75">
      <c r="B6" s="233" t="s">
        <v>75</v>
      </c>
      <c r="C6" s="73">
        <v>5</v>
      </c>
      <c r="D6" s="73">
        <v>5</v>
      </c>
      <c r="E6" s="73">
        <v>5</v>
      </c>
      <c r="F6" s="73">
        <v>6</v>
      </c>
      <c r="G6" s="73">
        <v>6</v>
      </c>
      <c r="H6" s="73">
        <v>4</v>
      </c>
    </row>
    <row r="7" spans="2:8" ht="12.75">
      <c r="B7" s="68" t="s">
        <v>137</v>
      </c>
      <c r="C7" s="73">
        <v>6</v>
      </c>
      <c r="D7" s="73">
        <v>7</v>
      </c>
      <c r="E7" s="73">
        <v>7</v>
      </c>
      <c r="F7" s="73">
        <v>7</v>
      </c>
      <c r="G7" s="73">
        <v>7</v>
      </c>
      <c r="H7" s="73">
        <v>7</v>
      </c>
    </row>
    <row r="8" spans="2:8" ht="12.75">
      <c r="B8" s="76" t="s">
        <v>47</v>
      </c>
      <c r="C8" s="73">
        <v>7</v>
      </c>
      <c r="D8" s="73">
        <v>5</v>
      </c>
      <c r="E8" s="73">
        <v>6</v>
      </c>
      <c r="F8" s="73">
        <v>5</v>
      </c>
      <c r="G8" s="73">
        <v>3</v>
      </c>
      <c r="H8" s="73">
        <v>3</v>
      </c>
    </row>
    <row r="9" spans="6:11" ht="12.75">
      <c r="F9" s="16"/>
      <c r="G9" s="10"/>
      <c r="H9" s="60"/>
      <c r="I9" s="16"/>
      <c r="J9" s="16"/>
      <c r="K9" s="60"/>
    </row>
    <row r="10" spans="6:11" ht="12.75">
      <c r="F10" s="75"/>
      <c r="G10" s="10"/>
      <c r="H10" s="60"/>
      <c r="I10" s="16"/>
      <c r="J10" s="16"/>
      <c r="K10" s="60"/>
    </row>
    <row r="11" spans="6:11" ht="12.75">
      <c r="F11" s="75"/>
      <c r="G11" s="10"/>
      <c r="H11" s="60"/>
      <c r="I11" s="16"/>
      <c r="J11" s="16"/>
      <c r="K11" s="60"/>
    </row>
    <row r="12" spans="6:11" ht="12.75">
      <c r="F12" s="75"/>
      <c r="G12" s="10"/>
      <c r="H12" s="60"/>
      <c r="I12" s="16"/>
      <c r="J12" s="16"/>
      <c r="K12" s="60"/>
    </row>
    <row r="13" spans="6:11" ht="12.75">
      <c r="F13" s="75"/>
      <c r="G13" s="10"/>
      <c r="H13" s="60"/>
      <c r="I13" s="16"/>
      <c r="J13" s="16"/>
      <c r="K13" s="60"/>
    </row>
    <row r="14" spans="6:11" ht="12.75">
      <c r="F14" s="75"/>
      <c r="G14" s="10"/>
      <c r="H14" s="60"/>
      <c r="I14" s="16"/>
      <c r="J14" s="16"/>
      <c r="K14" s="60"/>
    </row>
  </sheetData>
  <printOptions/>
  <pageMargins left="0.75" right="0.75" top="1" bottom="1" header="0.492125985" footer="0.49212598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8"/>
  <sheetViews>
    <sheetView workbookViewId="0" topLeftCell="A1">
      <selection activeCell="G31" sqref="G31"/>
    </sheetView>
  </sheetViews>
  <sheetFormatPr defaultColWidth="9.140625" defaultRowHeight="12.75"/>
  <cols>
    <col min="2" max="2" width="17.8515625" style="0" bestFit="1" customWidth="1"/>
  </cols>
  <sheetData>
    <row r="2" spans="2:8" ht="12.75">
      <c r="B2" s="76" t="s">
        <v>138</v>
      </c>
      <c r="C2" s="73">
        <v>1</v>
      </c>
      <c r="D2" s="73">
        <v>1</v>
      </c>
      <c r="E2" s="73">
        <v>1</v>
      </c>
      <c r="F2" s="73">
        <v>1</v>
      </c>
      <c r="G2" s="73">
        <v>1</v>
      </c>
      <c r="H2" s="73">
        <v>1</v>
      </c>
    </row>
    <row r="3" spans="2:8" ht="12.75">
      <c r="B3" s="68" t="s">
        <v>139</v>
      </c>
      <c r="C3" s="73">
        <v>2</v>
      </c>
      <c r="D3" s="73">
        <v>2</v>
      </c>
      <c r="E3" s="73">
        <v>2</v>
      </c>
      <c r="F3" s="73">
        <v>2</v>
      </c>
      <c r="G3" s="73">
        <v>2</v>
      </c>
      <c r="H3" s="73">
        <v>2</v>
      </c>
    </row>
    <row r="4" spans="2:8" ht="12.75">
      <c r="B4" s="70" t="s">
        <v>149</v>
      </c>
      <c r="C4" s="73"/>
      <c r="D4" s="73"/>
      <c r="E4" s="73"/>
      <c r="F4" s="73"/>
      <c r="G4" s="73">
        <v>7</v>
      </c>
      <c r="H4" s="73">
        <v>7</v>
      </c>
    </row>
    <row r="5" spans="2:8" ht="12.75">
      <c r="B5" s="165" t="s">
        <v>101</v>
      </c>
      <c r="C5" s="73">
        <v>4</v>
      </c>
      <c r="D5" s="73">
        <v>5</v>
      </c>
      <c r="E5" s="73">
        <v>4</v>
      </c>
      <c r="F5" s="73">
        <v>4</v>
      </c>
      <c r="G5" s="73">
        <v>4</v>
      </c>
      <c r="H5" s="73">
        <v>6</v>
      </c>
    </row>
    <row r="6" spans="2:8" ht="12.75">
      <c r="B6" s="235" t="s">
        <v>140</v>
      </c>
      <c r="C6" s="73">
        <v>5</v>
      </c>
      <c r="D6" s="73">
        <v>4</v>
      </c>
      <c r="E6" s="73">
        <v>3</v>
      </c>
      <c r="F6" s="73">
        <v>3</v>
      </c>
      <c r="G6" s="73">
        <v>3</v>
      </c>
      <c r="H6" s="73">
        <v>3</v>
      </c>
    </row>
    <row r="7" spans="2:8" ht="12.75">
      <c r="B7" s="232" t="s">
        <v>93</v>
      </c>
      <c r="C7" s="73">
        <v>6</v>
      </c>
      <c r="D7" s="73">
        <v>6</v>
      </c>
      <c r="E7" s="73">
        <v>6</v>
      </c>
      <c r="F7" s="73">
        <v>6</v>
      </c>
      <c r="G7" s="73">
        <v>6</v>
      </c>
      <c r="H7" s="73">
        <v>5</v>
      </c>
    </row>
    <row r="8" spans="2:8" ht="12.75">
      <c r="B8" s="258" t="s">
        <v>145</v>
      </c>
      <c r="C8" s="73"/>
      <c r="D8" s="73"/>
      <c r="E8" s="73">
        <v>7</v>
      </c>
      <c r="F8" s="73">
        <v>7</v>
      </c>
      <c r="G8" s="73">
        <v>5</v>
      </c>
      <c r="H8" s="73">
        <v>4</v>
      </c>
    </row>
  </sheetData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RES: Sexto Campeonato PangarÃDTD HTML 4.0 Transitional//EN"&gt; RES: Sexto Campeonato PangarÃ© - Vamos organizar tudo agora</dc:title>
  <dc:subject/>
  <dc:creator/>
  <cp:keywords/>
  <dc:description/>
  <cp:lastModifiedBy>André e Bruna</cp:lastModifiedBy>
  <cp:lastPrinted>2003-10-11T15:25:07Z</cp:lastPrinted>
  <dcterms:created xsi:type="dcterms:W3CDTF">1999-08-16T23:34:12Z</dcterms:created>
  <dcterms:modified xsi:type="dcterms:W3CDTF">2003-10-16T23:58:45Z</dcterms:modified>
  <cp:category/>
  <cp:version/>
  <cp:contentType/>
  <cp:contentStatus/>
</cp:coreProperties>
</file>