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5195" windowHeight="9435" tabRatio="722" activeTab="0"/>
  </bookViews>
  <sheets>
    <sheet name="Quadro Geral" sheetId="1" r:id="rId1"/>
    <sheet name="Desempenho A" sheetId="2" r:id="rId2"/>
    <sheet name="Desempenho B" sheetId="3" r:id="rId3"/>
    <sheet name="Desempenho C" sheetId="4" r:id="rId4"/>
  </sheets>
  <definedNames>
    <definedName name="_xlnm.Print_Area" localSheetId="0">'Quadro Geral'!$B$1:$AC$60</definedName>
  </definedNames>
  <calcPr fullCalcOnLoad="1"/>
</workbook>
</file>

<file path=xl/sharedStrings.xml><?xml version="1.0" encoding="utf-8"?>
<sst xmlns="http://schemas.openxmlformats.org/spreadsheetml/2006/main" count="422" uniqueCount="137">
  <si>
    <t>E</t>
  </si>
  <si>
    <t>T</t>
  </si>
  <si>
    <t>A</t>
  </si>
  <si>
    <t>S</t>
  </si>
  <si>
    <t>Piloto</t>
  </si>
  <si>
    <t>Cheg.</t>
  </si>
  <si>
    <t>André</t>
  </si>
  <si>
    <t>Tristão</t>
  </si>
  <si>
    <t>Pts.</t>
  </si>
  <si>
    <t>Erico</t>
  </si>
  <si>
    <t>Equipe</t>
  </si>
  <si>
    <t>Racing</t>
  </si>
  <si>
    <t>Irmãos</t>
  </si>
  <si>
    <t>Rocha</t>
  </si>
  <si>
    <t>Pontos</t>
  </si>
  <si>
    <t>P</t>
  </si>
  <si>
    <t>Peso</t>
  </si>
  <si>
    <t>Obs</t>
  </si>
  <si>
    <t>mv = melhor volta</t>
  </si>
  <si>
    <t>sc = sem camisa (-5)</t>
  </si>
  <si>
    <t>Fabio Gomes</t>
  </si>
  <si>
    <t>Denis</t>
  </si>
  <si>
    <t>Impossível?</t>
  </si>
  <si>
    <t>Alexandre Lopes</t>
  </si>
  <si>
    <t>Leonardo</t>
  </si>
  <si>
    <t>Julio</t>
  </si>
  <si>
    <t>Os</t>
  </si>
  <si>
    <t>Miguel</t>
  </si>
  <si>
    <t>Nelson</t>
  </si>
  <si>
    <t>Narrows</t>
  </si>
  <si>
    <t>-</t>
  </si>
  <si>
    <t>Braço Duro</t>
  </si>
  <si>
    <t>Marcelo</t>
  </si>
  <si>
    <t>George</t>
  </si>
  <si>
    <t>pos</t>
  </si>
  <si>
    <t>pontos</t>
  </si>
  <si>
    <t>E1</t>
  </si>
  <si>
    <t>E2</t>
  </si>
  <si>
    <t>E3</t>
  </si>
  <si>
    <t>E4</t>
  </si>
  <si>
    <t>E5</t>
  </si>
  <si>
    <t>E6</t>
  </si>
  <si>
    <t>E7</t>
  </si>
  <si>
    <t>Aelcio</t>
  </si>
  <si>
    <t>Carlos Ferreira</t>
  </si>
  <si>
    <t>Sem descarte</t>
  </si>
  <si>
    <t xml:space="preserve">    E Q U I P E S</t>
  </si>
  <si>
    <t>Com descarte</t>
  </si>
  <si>
    <t>Classif</t>
  </si>
  <si>
    <t>PILOTOS</t>
  </si>
  <si>
    <t>Total</t>
  </si>
  <si>
    <t xml:space="preserve">     Categoria A</t>
  </si>
  <si>
    <t xml:space="preserve">     Categoria B</t>
  </si>
  <si>
    <t xml:space="preserve">     Categoria C</t>
  </si>
  <si>
    <t>Alexandre Ribeiro</t>
  </si>
  <si>
    <t xml:space="preserve">Alberto Otero </t>
  </si>
  <si>
    <t>Bleifuss</t>
  </si>
  <si>
    <t>Edwar Moraes</t>
  </si>
  <si>
    <t>100noção</t>
  </si>
  <si>
    <t xml:space="preserve">Saudade </t>
  </si>
  <si>
    <t>de casa</t>
  </si>
  <si>
    <t>Jaguaré</t>
  </si>
  <si>
    <t>Granja Viana</t>
  </si>
  <si>
    <t>Lacraia</t>
  </si>
  <si>
    <t xml:space="preserve">Condenados </t>
  </si>
  <si>
    <t>Duck</t>
  </si>
  <si>
    <t>Estrada</t>
  </si>
  <si>
    <t>Jayro Duque</t>
  </si>
  <si>
    <t>Tony</t>
  </si>
  <si>
    <t>Lacava</t>
  </si>
  <si>
    <t>Horse Car</t>
  </si>
  <si>
    <t>Num</t>
  </si>
  <si>
    <t xml:space="preserve"> </t>
  </si>
  <si>
    <t>Planet Kart</t>
  </si>
  <si>
    <t>Speed Hunters</t>
  </si>
  <si>
    <t xml:space="preserve">Roma </t>
  </si>
  <si>
    <t xml:space="preserve">Ronaldo </t>
  </si>
  <si>
    <t>Valdemar</t>
  </si>
  <si>
    <t>Miro</t>
  </si>
  <si>
    <t>Compadres</t>
  </si>
  <si>
    <t>Pattiffaria</t>
  </si>
  <si>
    <t>Scuderia</t>
  </si>
  <si>
    <t>Santochi</t>
  </si>
  <si>
    <t>Lucas Santochi</t>
  </si>
  <si>
    <t>Paulo Santochi</t>
  </si>
  <si>
    <t>Roma Racing</t>
  </si>
  <si>
    <t>Alexandre Basci</t>
  </si>
  <si>
    <t>ps = piloto substituto (metade)</t>
  </si>
  <si>
    <t>Marcelo Mala</t>
  </si>
  <si>
    <t>&amp; Moleza</t>
  </si>
  <si>
    <t>Sossego</t>
  </si>
  <si>
    <t>Provas Realizadas:</t>
  </si>
  <si>
    <t>GeroFick</t>
  </si>
  <si>
    <t xml:space="preserve">Felipe Conrado </t>
  </si>
  <si>
    <t xml:space="preserve">Klaus Fickert </t>
  </si>
  <si>
    <t>Campeonato PANGARÉ de Kart - DÉCIMA PRIMEIRA rodada</t>
  </si>
  <si>
    <t>Aldeira da Serra</t>
  </si>
  <si>
    <t>08/Mai</t>
  </si>
  <si>
    <t>16:30h</t>
  </si>
  <si>
    <t>05/Jun</t>
  </si>
  <si>
    <t>03/Jul</t>
  </si>
  <si>
    <t>19:20h</t>
  </si>
  <si>
    <t>14/Ago</t>
  </si>
  <si>
    <t>11/Set</t>
  </si>
  <si>
    <t>18:00h</t>
  </si>
  <si>
    <t>02/Out</t>
  </si>
  <si>
    <t>16:00h</t>
  </si>
  <si>
    <t>18:40h</t>
  </si>
  <si>
    <t>17:00h</t>
  </si>
  <si>
    <t>15:30h</t>
  </si>
  <si>
    <t>Luiz</t>
  </si>
  <si>
    <t>Ted</t>
  </si>
  <si>
    <t>Henrico</t>
  </si>
  <si>
    <t>Paulo França</t>
  </si>
  <si>
    <t>Augusto Morita</t>
  </si>
  <si>
    <t>Mancos</t>
  </si>
  <si>
    <t>Bruno Bassi</t>
  </si>
  <si>
    <t>Caio Mazzilli</t>
  </si>
  <si>
    <t>Ronye Quintieri</t>
  </si>
  <si>
    <t>Tiago Botelho</t>
  </si>
  <si>
    <t>Ricardo Gonçalves</t>
  </si>
  <si>
    <t>Octane</t>
  </si>
  <si>
    <t>Tiago</t>
  </si>
  <si>
    <t>Adriano Costa</t>
  </si>
  <si>
    <t>Leandro</t>
  </si>
  <si>
    <t>Clovis</t>
  </si>
  <si>
    <t>Turbolento</t>
  </si>
  <si>
    <t>Turbolentos</t>
  </si>
  <si>
    <t>sc</t>
  </si>
  <si>
    <t>ps</t>
  </si>
  <si>
    <t>mv</t>
  </si>
  <si>
    <t>sc/mv</t>
  </si>
  <si>
    <t>B</t>
  </si>
  <si>
    <t>C</t>
  </si>
  <si>
    <t>Cat</t>
  </si>
  <si>
    <t>Classificados para o GP dos Campeões</t>
  </si>
  <si>
    <t>Aldeia da Serra - 16 de outubro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</si>
</sst>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;&quot;R$&quot;\ \-#,##0"/>
    <numFmt numFmtId="177" formatCode="&quot;R$&quot;\ #,##0;[Red]&quot;R$&quot;\ \-#,##0"/>
    <numFmt numFmtId="178" formatCode="&quot;R$&quot;\ #,##0.00;&quot;R$&quot;\ \-#,##0.00"/>
    <numFmt numFmtId="179" formatCode="&quot;R$&quot;\ #,##0.00;[Red]&quot;R$&quot;\ \-#,##0.00"/>
    <numFmt numFmtId="180" formatCode="_ &quot;R$&quot;\ * #,##0_ ;_ &quot;R$&quot;\ * \-#,##0_ ;_ &quot;R$&quot;\ * &quot;-&quot;_ ;_ @_ "/>
    <numFmt numFmtId="181" formatCode="_ * #,##0_ ;_ * \-#,##0_ ;_ * &quot;-&quot;_ ;_ @_ "/>
    <numFmt numFmtId="182" formatCode="_ &quot;R$&quot;\ * #,##0.00_ ;_ &quot;R$&quot;\ * \-#,##0.00_ ;_ &quot;R$&quot;\ * &quot;-&quot;??_ ;_ @_ "/>
    <numFmt numFmtId="183" formatCode="_ * #,##0.00_ ;_ * \-#,##0.00_ ;_ * &quot;-&quot;??_ ;_ @_ "/>
    <numFmt numFmtId="184" formatCode="00000"/>
    <numFmt numFmtId="185" formatCode="0.0"/>
    <numFmt numFmtId="186" formatCode="d\ mmmm\,\ yyyy"/>
    <numFmt numFmtId="187" formatCode="dd/mm/yy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6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.75"/>
      <name val="Arial"/>
      <family val="2"/>
    </font>
    <font>
      <b/>
      <sz val="14.25"/>
      <name val="Arial"/>
      <family val="0"/>
    </font>
    <font>
      <sz val="16"/>
      <name val="Arial"/>
      <family val="0"/>
    </font>
    <font>
      <sz val="16.5"/>
      <name val="Arial"/>
      <family val="0"/>
    </font>
    <font>
      <sz val="8.75"/>
      <name val="Arial"/>
      <family val="2"/>
    </font>
    <font>
      <sz val="8"/>
      <name val="Arial"/>
      <family val="2"/>
    </font>
    <font>
      <b/>
      <sz val="14.5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 quotePrefix="1">
      <alignment horizontal="center"/>
    </xf>
    <xf numFmtId="0" fontId="0" fillId="3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4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7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7" borderId="29" xfId="0" applyFont="1" applyFill="1" applyBorder="1" applyAlignment="1">
      <alignment horizontal="left"/>
    </xf>
    <xf numFmtId="0" fontId="2" fillId="7" borderId="28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0" fontId="1" fillId="9" borderId="28" xfId="0" applyFont="1" applyFill="1" applyBorder="1" applyAlignment="1">
      <alignment/>
    </xf>
    <xf numFmtId="0" fontId="1" fillId="9" borderId="18" xfId="0" applyFont="1" applyFill="1" applyBorder="1" applyAlignment="1">
      <alignment horizontal="left"/>
    </xf>
    <xf numFmtId="0" fontId="1" fillId="9" borderId="17" xfId="0" applyFont="1" applyFill="1" applyBorder="1" applyAlignment="1">
      <alignment horizontal="left"/>
    </xf>
    <xf numFmtId="0" fontId="11" fillId="9" borderId="1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22" fillId="8" borderId="18" xfId="0" applyFont="1" applyFill="1" applyBorder="1" applyAlignment="1">
      <alignment horizontal="center"/>
    </xf>
    <xf numFmtId="0" fontId="22" fillId="8" borderId="16" xfId="0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/>
    </xf>
    <xf numFmtId="0" fontId="21" fillId="3" borderId="30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left"/>
    </xf>
    <xf numFmtId="0" fontId="11" fillId="9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7" borderId="3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1" fillId="9" borderId="16" xfId="0" applyFont="1" applyFill="1" applyBorder="1" applyAlignment="1">
      <alignment horizontal="left"/>
    </xf>
    <xf numFmtId="0" fontId="0" fillId="3" borderId="34" xfId="0" applyFont="1" applyFill="1" applyBorder="1" applyAlignment="1" quotePrefix="1">
      <alignment horizontal="center"/>
    </xf>
    <xf numFmtId="0" fontId="0" fillId="3" borderId="35" xfId="0" applyFont="1" applyFill="1" applyBorder="1" applyAlignment="1" quotePrefix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center"/>
    </xf>
    <xf numFmtId="0" fontId="0" fillId="3" borderId="36" xfId="0" applyFont="1" applyFill="1" applyBorder="1" applyAlignment="1" quotePrefix="1">
      <alignment horizontal="center"/>
    </xf>
    <xf numFmtId="0" fontId="0" fillId="3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0" fillId="3" borderId="39" xfId="0" applyFont="1" applyFill="1" applyBorder="1" applyAlignment="1" quotePrefix="1">
      <alignment horizontal="center"/>
    </xf>
    <xf numFmtId="0" fontId="0" fillId="3" borderId="33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0" fillId="3" borderId="41" xfId="0" applyFont="1" applyFill="1" applyBorder="1" applyAlignment="1" quotePrefix="1">
      <alignment horizontal="center"/>
    </xf>
    <xf numFmtId="0" fontId="0" fillId="3" borderId="42" xfId="0" applyFont="1" applyFill="1" applyBorder="1" applyAlignment="1" quotePrefix="1">
      <alignment horizontal="center"/>
    </xf>
    <xf numFmtId="0" fontId="1" fillId="3" borderId="17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7" borderId="16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" fillId="4" borderId="4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45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1" fillId="0" borderId="46" xfId="0" applyFont="1" applyFill="1" applyBorder="1" applyAlignment="1" quotePrefix="1">
      <alignment horizontal="center"/>
    </xf>
    <xf numFmtId="0" fontId="1" fillId="10" borderId="18" xfId="0" applyFont="1" applyFill="1" applyBorder="1" applyAlignment="1">
      <alignment horizontal="left"/>
    </xf>
    <xf numFmtId="0" fontId="1" fillId="10" borderId="17" xfId="0" applyFont="1" applyFill="1" applyBorder="1" applyAlignment="1">
      <alignment horizontal="left"/>
    </xf>
    <xf numFmtId="0" fontId="2" fillId="7" borderId="46" xfId="0" applyFont="1" applyFill="1" applyBorder="1" applyAlignment="1" quotePrefix="1">
      <alignment horizontal="center"/>
    </xf>
    <xf numFmtId="0" fontId="2" fillId="7" borderId="45" xfId="0" applyFont="1" applyFill="1" applyBorder="1" applyAlignment="1" quotePrefix="1">
      <alignment horizontal="center"/>
    </xf>
    <xf numFmtId="0" fontId="2" fillId="7" borderId="45" xfId="0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29" xfId="0" applyFont="1" applyFill="1" applyBorder="1" applyAlignment="1">
      <alignment/>
    </xf>
    <xf numFmtId="0" fontId="1" fillId="9" borderId="27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left"/>
    </xf>
    <xf numFmtId="0" fontId="2" fillId="11" borderId="28" xfId="0" applyFont="1" applyFill="1" applyBorder="1" applyAlignment="1">
      <alignment horizontal="left"/>
    </xf>
    <xf numFmtId="0" fontId="2" fillId="11" borderId="46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left"/>
    </xf>
    <xf numFmtId="0" fontId="2" fillId="11" borderId="2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8" borderId="18" xfId="0" applyFont="1" applyFill="1" applyBorder="1" applyAlignment="1">
      <alignment/>
    </xf>
    <xf numFmtId="0" fontId="1" fillId="8" borderId="28" xfId="0" applyFont="1" applyFill="1" applyBorder="1" applyAlignment="1">
      <alignment/>
    </xf>
    <xf numFmtId="0" fontId="11" fillId="8" borderId="4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left"/>
    </xf>
    <xf numFmtId="0" fontId="1" fillId="8" borderId="29" xfId="0" applyFont="1" applyFill="1" applyBorder="1" applyAlignment="1">
      <alignment/>
    </xf>
    <xf numFmtId="0" fontId="11" fillId="8" borderId="27" xfId="0" applyFont="1" applyFill="1" applyBorder="1" applyAlignment="1">
      <alignment horizontal="center"/>
    </xf>
    <xf numFmtId="0" fontId="2" fillId="5" borderId="6" xfId="0" applyFont="1" applyFill="1" applyBorder="1" applyAlignment="1">
      <alignment/>
    </xf>
    <xf numFmtId="0" fontId="2" fillId="5" borderId="46" xfId="0" applyFont="1" applyFill="1" applyBorder="1" applyAlignment="1">
      <alignment horizontal="center"/>
    </xf>
    <xf numFmtId="0" fontId="2" fillId="5" borderId="33" xfId="0" applyFont="1" applyFill="1" applyBorder="1" applyAlignment="1">
      <alignment/>
    </xf>
    <xf numFmtId="0" fontId="2" fillId="5" borderId="27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left"/>
    </xf>
    <xf numFmtId="0" fontId="11" fillId="9" borderId="44" xfId="0" applyFont="1" applyFill="1" applyBorder="1" applyAlignment="1">
      <alignment horizontal="center"/>
    </xf>
    <xf numFmtId="0" fontId="11" fillId="9" borderId="29" xfId="0" applyFont="1" applyFill="1" applyBorder="1" applyAlignment="1">
      <alignment horizontal="left"/>
    </xf>
    <xf numFmtId="0" fontId="11" fillId="9" borderId="47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11" fillId="9" borderId="45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left"/>
    </xf>
    <xf numFmtId="0" fontId="2" fillId="7" borderId="44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4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left"/>
    </xf>
    <xf numFmtId="0" fontId="2" fillId="12" borderId="37" xfId="0" applyFont="1" applyFill="1" applyBorder="1" applyAlignment="1">
      <alignment horizontal="left"/>
    </xf>
    <xf numFmtId="0" fontId="2" fillId="12" borderId="44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left"/>
    </xf>
    <xf numFmtId="0" fontId="2" fillId="12" borderId="8" xfId="0" applyFont="1" applyFill="1" applyBorder="1" applyAlignment="1">
      <alignment horizontal="left"/>
    </xf>
    <xf numFmtId="0" fontId="2" fillId="12" borderId="45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left"/>
    </xf>
    <xf numFmtId="0" fontId="2" fillId="12" borderId="28" xfId="0" applyFont="1" applyFill="1" applyBorder="1" applyAlignment="1">
      <alignment horizontal="left"/>
    </xf>
    <xf numFmtId="0" fontId="2" fillId="12" borderId="27" xfId="0" applyFont="1" applyFill="1" applyBorder="1" applyAlignment="1">
      <alignment horizontal="center"/>
    </xf>
    <xf numFmtId="0" fontId="2" fillId="12" borderId="29" xfId="0" applyFont="1" applyFill="1" applyBorder="1" applyAlignment="1">
      <alignment/>
    </xf>
    <xf numFmtId="0" fontId="2" fillId="12" borderId="4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1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3" borderId="14" xfId="0" applyFont="1" applyFill="1" applyBorder="1" applyAlignment="1">
      <alignment horizontal="left"/>
    </xf>
    <xf numFmtId="0" fontId="1" fillId="10" borderId="48" xfId="0" applyFont="1" applyFill="1" applyBorder="1" applyAlignment="1">
      <alignment horizontal="left"/>
    </xf>
    <xf numFmtId="0" fontId="1" fillId="10" borderId="49" xfId="0" applyFont="1" applyFill="1" applyBorder="1" applyAlignment="1">
      <alignment horizontal="left"/>
    </xf>
    <xf numFmtId="0" fontId="1" fillId="0" borderId="47" xfId="0" applyFont="1" applyFill="1" applyBorder="1" applyAlignment="1" quotePrefix="1">
      <alignment horizontal="center"/>
    </xf>
    <xf numFmtId="0" fontId="1" fillId="10" borderId="28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left"/>
    </xf>
    <xf numFmtId="0" fontId="1" fillId="13" borderId="28" xfId="0" applyFont="1" applyFill="1" applyBorder="1" applyAlignment="1">
      <alignment horizontal="left"/>
    </xf>
    <xf numFmtId="0" fontId="1" fillId="13" borderId="46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left"/>
    </xf>
    <xf numFmtId="0" fontId="1" fillId="13" borderId="29" xfId="0" applyFont="1" applyFill="1" applyBorder="1" applyAlignment="1">
      <alignment horizontal="left"/>
    </xf>
    <xf numFmtId="0" fontId="1" fillId="13" borderId="45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left"/>
    </xf>
    <xf numFmtId="0" fontId="19" fillId="3" borderId="37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16" fontId="24" fillId="3" borderId="0" xfId="0" applyNumberFormat="1" applyFont="1" applyFill="1" applyBorder="1" applyAlignment="1" quotePrefix="1">
      <alignment horizontal="left"/>
    </xf>
    <xf numFmtId="0" fontId="24" fillId="0" borderId="26" xfId="0" applyFont="1" applyBorder="1" applyAlignment="1">
      <alignment horizontal="right"/>
    </xf>
    <xf numFmtId="14" fontId="24" fillId="3" borderId="0" xfId="0" applyNumberFormat="1" applyFont="1" applyFill="1" applyBorder="1" applyAlignment="1">
      <alignment horizontal="left"/>
    </xf>
    <xf numFmtId="0" fontId="24" fillId="3" borderId="26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24" fillId="3" borderId="18" xfId="0" applyFont="1" applyFill="1" applyBorder="1" applyAlignment="1" quotePrefix="1">
      <alignment/>
    </xf>
    <xf numFmtId="0" fontId="24" fillId="3" borderId="19" xfId="0" applyFont="1" applyFill="1" applyBorder="1" applyAlignment="1" quotePrefix="1">
      <alignment/>
    </xf>
    <xf numFmtId="0" fontId="24" fillId="0" borderId="25" xfId="0" applyFont="1" applyBorder="1" applyAlignment="1">
      <alignment horizontal="right"/>
    </xf>
    <xf numFmtId="0" fontId="24" fillId="3" borderId="16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16" fontId="24" fillId="3" borderId="18" xfId="0" applyNumberFormat="1" applyFont="1" applyFill="1" applyBorder="1" applyAlignment="1" quotePrefix="1">
      <alignment/>
    </xf>
    <xf numFmtId="16" fontId="24" fillId="3" borderId="19" xfId="0" applyNumberFormat="1" applyFont="1" applyFill="1" applyBorder="1" applyAlignment="1" quotePrefix="1">
      <alignment/>
    </xf>
    <xf numFmtId="0" fontId="25" fillId="3" borderId="26" xfId="0" applyFont="1" applyFill="1" applyBorder="1" applyAlignment="1">
      <alignment horizontal="center"/>
    </xf>
    <xf numFmtId="0" fontId="0" fillId="4" borderId="42" xfId="0" applyFont="1" applyFill="1" applyBorder="1" applyAlignment="1" quotePrefix="1">
      <alignment horizontal="center"/>
    </xf>
    <xf numFmtId="0" fontId="0" fillId="4" borderId="8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12" borderId="44" xfId="0" applyFont="1" applyFill="1" applyBorder="1" applyAlignment="1">
      <alignment/>
    </xf>
    <xf numFmtId="0" fontId="2" fillId="12" borderId="53" xfId="0" applyFont="1" applyFill="1" applyBorder="1" applyAlignment="1">
      <alignment horizontal="left"/>
    </xf>
    <xf numFmtId="0" fontId="1" fillId="4" borderId="53" xfId="0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0" fontId="1" fillId="0" borderId="53" xfId="0" applyFont="1" applyFill="1" applyBorder="1" applyAlignment="1">
      <alignment/>
    </xf>
    <xf numFmtId="0" fontId="2" fillId="6" borderId="53" xfId="0" applyFont="1" applyFill="1" applyBorder="1" applyAlignment="1">
      <alignment horizontal="left"/>
    </xf>
    <xf numFmtId="0" fontId="1" fillId="13" borderId="53" xfId="0" applyFont="1" applyFill="1" applyBorder="1" applyAlignment="1">
      <alignment horizontal="left"/>
    </xf>
    <xf numFmtId="0" fontId="1" fillId="8" borderId="53" xfId="0" applyFont="1" applyFill="1" applyBorder="1" applyAlignment="1">
      <alignment/>
    </xf>
    <xf numFmtId="0" fontId="2" fillId="7" borderId="53" xfId="0" applyFont="1" applyFill="1" applyBorder="1" applyAlignment="1">
      <alignment horizontal="left"/>
    </xf>
    <xf numFmtId="0" fontId="2" fillId="11" borderId="53" xfId="0" applyFont="1" applyFill="1" applyBorder="1" applyAlignment="1">
      <alignment horizontal="left"/>
    </xf>
    <xf numFmtId="0" fontId="2" fillId="5" borderId="53" xfId="0" applyFont="1" applyFill="1" applyBorder="1" applyAlignment="1">
      <alignment/>
    </xf>
    <xf numFmtId="0" fontId="11" fillId="9" borderId="53" xfId="0" applyFont="1" applyFill="1" applyBorder="1" applyAlignment="1">
      <alignment horizontal="left"/>
    </xf>
    <xf numFmtId="0" fontId="1" fillId="13" borderId="45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2" fillId="12" borderId="54" xfId="0" applyFont="1" applyFill="1" applyBorder="1" applyAlignment="1">
      <alignment horizontal="left"/>
    </xf>
    <xf numFmtId="0" fontId="2" fillId="12" borderId="55" xfId="0" applyFont="1" applyFill="1" applyBorder="1" applyAlignment="1">
      <alignment horizontal="left"/>
    </xf>
    <xf numFmtId="0" fontId="1" fillId="4" borderId="55" xfId="0" applyFont="1" applyFill="1" applyBorder="1" applyAlignment="1">
      <alignment horizontal="left"/>
    </xf>
    <xf numFmtId="0" fontId="1" fillId="2" borderId="55" xfId="0" applyFont="1" applyFill="1" applyBorder="1" applyAlignment="1">
      <alignment horizontal="left"/>
    </xf>
    <xf numFmtId="0" fontId="1" fillId="3" borderId="55" xfId="0" applyFont="1" applyFill="1" applyBorder="1" applyAlignment="1">
      <alignment horizontal="left"/>
    </xf>
    <xf numFmtId="0" fontId="2" fillId="6" borderId="55" xfId="0" applyFont="1" applyFill="1" applyBorder="1" applyAlignment="1">
      <alignment horizontal="left"/>
    </xf>
    <xf numFmtId="0" fontId="1" fillId="13" borderId="55" xfId="0" applyFont="1" applyFill="1" applyBorder="1" applyAlignment="1">
      <alignment horizontal="left"/>
    </xf>
    <xf numFmtId="0" fontId="1" fillId="8" borderId="55" xfId="0" applyFont="1" applyFill="1" applyBorder="1" applyAlignment="1">
      <alignment/>
    </xf>
    <xf numFmtId="0" fontId="2" fillId="7" borderId="55" xfId="0" applyFont="1" applyFill="1" applyBorder="1" applyAlignment="1">
      <alignment horizontal="left"/>
    </xf>
    <xf numFmtId="0" fontId="2" fillId="11" borderId="55" xfId="0" applyFont="1" applyFill="1" applyBorder="1" applyAlignment="1">
      <alignment horizontal="left"/>
    </xf>
    <xf numFmtId="0" fontId="2" fillId="5" borderId="55" xfId="0" applyFont="1" applyFill="1" applyBorder="1" applyAlignment="1">
      <alignment horizontal="left"/>
    </xf>
    <xf numFmtId="0" fontId="11" fillId="9" borderId="5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4" borderId="41" xfId="0" applyFont="1" applyFill="1" applyBorder="1" applyAlignment="1" quotePrefix="1">
      <alignment horizontal="center"/>
    </xf>
    <xf numFmtId="0" fontId="0" fillId="4" borderId="6" xfId="0" applyFont="1" applyFill="1" applyBorder="1" applyAlignment="1">
      <alignment horizontal="center"/>
    </xf>
    <xf numFmtId="0" fontId="24" fillId="3" borderId="0" xfId="0" applyFont="1" applyFill="1" applyBorder="1" applyAlignment="1" quotePrefix="1">
      <alignment horizontal="left"/>
    </xf>
    <xf numFmtId="0" fontId="1" fillId="16" borderId="50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Desempenho por Equipe (Com descarte)
</a:t>
            </a:r>
          </a:p>
        </c:rich>
      </c:tx>
      <c:layout>
        <c:manualLayout>
          <c:xMode val="factor"/>
          <c:yMode val="factor"/>
          <c:x val="-0.26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06225"/>
          <c:w val="0.612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'Desempenho A'!$B$3</c:f>
              <c:strCache>
                <c:ptCount val="1"/>
                <c:pt idx="0">
                  <c:v>Narrows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A'!$C$2:$I$2</c:f>
              <c:numCache/>
            </c:numRef>
          </c:cat>
          <c:val>
            <c:numRef>
              <c:f>'Desempenho A'!$C$3:$I$3</c:f>
              <c:numCache/>
            </c:numRef>
          </c:val>
          <c:smooth val="0"/>
        </c:ser>
        <c:ser>
          <c:idx val="0"/>
          <c:order val="1"/>
          <c:tx>
            <c:strRef>
              <c:f>'Desempenho A'!$B$4</c:f>
              <c:strCache>
                <c:ptCount val="1"/>
                <c:pt idx="0">
                  <c:v>Tristão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A'!$C$2:$I$2</c:f>
              <c:numCache/>
            </c:numRef>
          </c:cat>
          <c:val>
            <c:numRef>
              <c:f>'Desempenho A'!$C$4:$I$4</c:f>
              <c:numCache/>
            </c:numRef>
          </c:val>
          <c:smooth val="0"/>
        </c:ser>
        <c:ser>
          <c:idx val="5"/>
          <c:order val="2"/>
          <c:tx>
            <c:strRef>
              <c:f>'Desempenho A'!$B$5</c:f>
              <c:strCache>
                <c:ptCount val="1"/>
                <c:pt idx="0">
                  <c:v>Condenados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A'!$C$2:$I$2</c:f>
              <c:numCache/>
            </c:numRef>
          </c:cat>
          <c:val>
            <c:numRef>
              <c:f>'Desempenho A'!$C$5:$I$5</c:f>
              <c:numCache/>
            </c:numRef>
          </c:val>
          <c:smooth val="0"/>
        </c:ser>
        <c:ser>
          <c:idx val="2"/>
          <c:order val="3"/>
          <c:tx>
            <c:strRef>
              <c:f>'Desempenho A'!$B$6</c:f>
              <c:strCache>
                <c:ptCount val="1"/>
                <c:pt idx="0">
                  <c:v>Impossível?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A'!$C$2:$I$2</c:f>
              <c:numCache/>
            </c:numRef>
          </c:cat>
          <c:val>
            <c:numRef>
              <c:f>'Desempenho A'!$C$6:$I$6</c:f>
              <c:numCache/>
            </c:numRef>
          </c:val>
          <c:smooth val="0"/>
        </c:ser>
        <c:ser>
          <c:idx val="3"/>
          <c:order val="4"/>
          <c:tx>
            <c:strRef>
              <c:f>'Desempenho A'!$B$7</c:f>
              <c:strCache>
                <c:ptCount val="1"/>
                <c:pt idx="0">
                  <c:v>Sossego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A'!$C$2:$I$2</c:f>
              <c:numCache/>
            </c:numRef>
          </c:cat>
          <c:val>
            <c:numRef>
              <c:f>'Desempenho A'!$C$7:$I$7</c:f>
              <c:numCache/>
            </c:numRef>
          </c:val>
          <c:smooth val="0"/>
        </c:ser>
        <c:ser>
          <c:idx val="4"/>
          <c:order val="5"/>
          <c:tx>
            <c:strRef>
              <c:f>'Desempenho A'!$B$8</c:f>
              <c:strCache>
                <c:ptCount val="1"/>
                <c:pt idx="0">
                  <c:v>Saudade 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A'!$C$2:$I$2</c:f>
              <c:numCache/>
            </c:numRef>
          </c:cat>
          <c:val>
            <c:numRef>
              <c:f>'Desempenho A'!$C$8:$I$8</c:f>
              <c:numCache/>
            </c:numRef>
          </c:val>
          <c:smooth val="0"/>
        </c:ser>
        <c:ser>
          <c:idx val="6"/>
          <c:order val="6"/>
          <c:tx>
            <c:strRef>
              <c:f>'Desempenho A'!$B$9</c:f>
              <c:strCache>
                <c:ptCount val="1"/>
                <c:pt idx="0">
                  <c:v>Pattiffaria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A'!$C$2:$I$2</c:f>
              <c:numCache/>
            </c:numRef>
          </c:cat>
          <c:val>
            <c:numRef>
              <c:f>'Desempenho A'!$C$9:$I$9</c:f>
              <c:numCache/>
            </c:numRef>
          </c:val>
          <c:smooth val="0"/>
        </c:ser>
        <c:axId val="50606717"/>
        <c:axId val="52807270"/>
      </c:lineChart>
      <c:catAx>
        <c:axId val="50606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6717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FF9900"/>
          </a:solidFill>
        </a:ln>
      </c:spPr>
    </c:plotArea>
    <c:legend>
      <c:legendPos val="l"/>
      <c:layout>
        <c:manualLayout>
          <c:xMode val="edge"/>
          <c:yMode val="edge"/>
          <c:x val="0.0285"/>
          <c:y val="0.13125"/>
          <c:w val="0.24625"/>
          <c:h val="0.783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Desempenho por Equipe (Com descarte)
</a:t>
            </a:r>
          </a:p>
        </c:rich>
      </c:tx>
      <c:layout>
        <c:manualLayout>
          <c:xMode val="factor"/>
          <c:yMode val="factor"/>
          <c:x val="-0.289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65"/>
          <c:y val="0.0825"/>
          <c:w val="0.575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'Desempenho B'!$B$3</c:f>
              <c:strCache>
                <c:ptCount val="1"/>
                <c:pt idx="0">
                  <c:v>Braço Duro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B'!$C$2:$I$2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B'!$C$3:$I$3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'Desempenho B'!$B$4</c:f>
              <c:strCache>
                <c:ptCount val="1"/>
                <c:pt idx="0">
                  <c:v>Lacraia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B'!$C$2:$I$2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B'!$C$4:$I$4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'Desempenho B'!$B$5</c:f>
              <c:strCache>
                <c:ptCount val="1"/>
                <c:pt idx="0">
                  <c:v>Rocha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B'!$C$2:$I$2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B'!$C$5:$I$5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'Desempenho B'!$B$6</c:f>
              <c:strCache>
                <c:ptCount val="1"/>
                <c:pt idx="0">
                  <c:v>Duck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B'!$C$2:$I$2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B'!$C$6:$I$6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'Desempenho B'!$B$7</c:f>
              <c:strCache>
                <c:ptCount val="1"/>
                <c:pt idx="0">
                  <c:v>100noção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B'!$C$2:$I$2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B'!$C$7:$I$7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'Desempenho B'!$B$8</c:f>
              <c:strCache>
                <c:ptCount val="1"/>
                <c:pt idx="0">
                  <c:v>Santochi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B'!$C$2:$I$2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B'!$C$8:$I$8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'Desempenho B'!$B$9</c:f>
              <c:strCache>
                <c:ptCount val="1"/>
                <c:pt idx="0">
                  <c:v>Bleifuss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B'!$C$2:$I$2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B'!$C$9:$I$9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503383"/>
        <c:axId val="49530448"/>
      </c:lineChart>
      <c:catAx>
        <c:axId val="55033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axMin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305"/>
          <c:y val="0.1515"/>
          <c:w val="0.23675"/>
          <c:h val="0.791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Desempenho por Equipe (Com descarte)</a:t>
            </a:r>
          </a:p>
        </c:rich>
      </c:tx>
      <c:layout>
        <c:manualLayout>
          <c:xMode val="factor"/>
          <c:yMode val="factor"/>
          <c:x val="-0.289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375"/>
          <c:y val="0.0845"/>
          <c:w val="0.582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'Desempenho C'!$B$3</c:f>
              <c:strCache>
                <c:ptCount val="1"/>
                <c:pt idx="0">
                  <c:v>Horse Car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C'!$C$2:$I$2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C'!$C$3:$I$3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'Desempenho C'!$B$4</c:f>
              <c:strCache>
                <c:ptCount val="1"/>
                <c:pt idx="0">
                  <c:v>Roma Racing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C'!$C$2:$I$2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C'!$C$4:$I$4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'Desempenho C'!$B$5</c:f>
              <c:strCache>
                <c:ptCount val="1"/>
                <c:pt idx="0">
                  <c:v>Compadres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C'!$C$2:$I$2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C'!$C$5:$I$5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'Desempenho C'!$B$6</c:f>
              <c:strCache>
                <c:ptCount val="1"/>
                <c:pt idx="0">
                  <c:v>GeroFick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C'!$C$2:$I$2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C'!$C$6:$I$6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'Desempenho C'!$B$7</c:f>
              <c:strCache>
                <c:ptCount val="1"/>
                <c:pt idx="0">
                  <c:v>Mancos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C'!$C$2:$I$2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C'!$C$7:$I$7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'Desempenho C'!$B$8</c:f>
              <c:strCache>
                <c:ptCount val="1"/>
                <c:pt idx="0">
                  <c:v>Octane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C'!$C$2:$I$2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C'!$C$8:$I$8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'Desempenho C'!$B$9</c:f>
              <c:strCache>
                <c:ptCount val="1"/>
                <c:pt idx="0">
                  <c:v>Turbolentos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'Desempenho C'!$C$2:$I$2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'Desempenho C'!$C$9:$I$9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3120849"/>
        <c:axId val="52543322"/>
      </c:lineChart>
      <c:catAx>
        <c:axId val="431208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axMin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525"/>
          <c:y val="0.17575"/>
          <c:w val="0.236"/>
          <c:h val="0.76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11</xdr:col>
      <xdr:colOff>190500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33350" y="66675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11</xdr:col>
      <xdr:colOff>390525</xdr:colOff>
      <xdr:row>26</xdr:row>
      <xdr:rowOff>66675</xdr:rowOff>
    </xdr:to>
    <xdr:graphicFrame>
      <xdr:nvGraphicFramePr>
        <xdr:cNvPr id="1" name="Chart 4"/>
        <xdr:cNvGraphicFramePr/>
      </xdr:nvGraphicFramePr>
      <xdr:xfrm>
        <a:off x="123825" y="38100"/>
        <a:ext cx="7610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11</xdr:col>
      <xdr:colOff>371475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575" y="57150"/>
        <a:ext cx="76295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50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16.8515625" style="1" customWidth="1"/>
    <col min="4" max="4" width="20.7109375" style="1" customWidth="1"/>
    <col min="5" max="5" width="6.140625" style="1" customWidth="1"/>
    <col min="6" max="7" width="5.28125" style="1" customWidth="1"/>
    <col min="8" max="8" width="6.7109375" style="1" customWidth="1"/>
    <col min="9" max="10" width="6.00390625" style="1" customWidth="1"/>
    <col min="11" max="11" width="6.7109375" style="1" customWidth="1"/>
    <col min="12" max="13" width="6.00390625" style="1" customWidth="1"/>
    <col min="14" max="14" width="6.7109375" style="1" customWidth="1"/>
    <col min="15" max="16" width="6.00390625" style="1" customWidth="1"/>
    <col min="17" max="17" width="6.7109375" style="1" customWidth="1"/>
    <col min="18" max="19" width="6.00390625" style="1" customWidth="1"/>
    <col min="20" max="20" width="6.7109375" style="1" customWidth="1"/>
    <col min="21" max="21" width="6.140625" style="1" customWidth="1"/>
    <col min="22" max="22" width="6.7109375" style="1" customWidth="1"/>
    <col min="23" max="23" width="7.00390625" style="1" customWidth="1"/>
    <col min="24" max="24" width="8.28125" style="1" customWidth="1"/>
    <col min="25" max="25" width="8.8515625" style="1" bestFit="1" customWidth="1"/>
    <col min="26" max="27" width="8.28125" style="2" customWidth="1"/>
    <col min="28" max="28" width="8.28125" style="1" customWidth="1"/>
    <col min="29" max="29" width="8.140625" style="1" customWidth="1"/>
    <col min="30" max="30" width="5.140625" style="1" customWidth="1"/>
    <col min="31" max="48" width="9.140625" style="1" customWidth="1"/>
    <col min="49" max="49" width="9.28125" style="1" customWidth="1"/>
    <col min="50" max="50" width="4.28125" style="1" bestFit="1" customWidth="1"/>
    <col min="51" max="51" width="8.28125" style="1" customWidth="1"/>
    <col min="52" max="52" width="3.421875" style="1" bestFit="1" customWidth="1"/>
    <col min="53" max="54" width="3.7109375" style="1" bestFit="1" customWidth="1"/>
    <col min="55" max="56" width="3.140625" style="1" customWidth="1"/>
    <col min="57" max="57" width="3.140625" style="1" bestFit="1" customWidth="1"/>
    <col min="58" max="58" width="3.7109375" style="1" bestFit="1" customWidth="1"/>
    <col min="59" max="16384" width="9.140625" style="1" customWidth="1"/>
  </cols>
  <sheetData>
    <row r="1" spans="2:31" ht="21" thickBo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 t="s">
        <v>95</v>
      </c>
      <c r="O1" s="58"/>
      <c r="P1" s="58"/>
      <c r="Q1" s="58"/>
      <c r="R1" s="58"/>
      <c r="S1" s="58"/>
      <c r="T1" s="58"/>
      <c r="U1" s="58"/>
      <c r="V1" s="58"/>
      <c r="W1" s="58"/>
      <c r="X1" s="34"/>
      <c r="Y1" s="34"/>
      <c r="Z1" s="60"/>
      <c r="AA1" s="60" t="s">
        <v>91</v>
      </c>
      <c r="AB1" s="138">
        <f>IF(SUM(H6:H19)=0,0,1)+IF(SUM(K6:K19)=0,0,1)+IF(SUM(N6:N19)=0,0,1)+IF(SUM(Q6:Q19)=0,0,1)+IF(SUM(T6:T19)=0,0,1)+IF(SUM(W6:W19)=0,0,1)</f>
        <v>6</v>
      </c>
      <c r="AC1" s="58"/>
      <c r="AD1" s="58"/>
      <c r="AE1" s="58"/>
    </row>
    <row r="2" spans="2:31" s="3" customFormat="1" ht="15" customHeight="1" thickBot="1">
      <c r="B2" s="102"/>
      <c r="C2" s="71"/>
      <c r="D2" s="71"/>
      <c r="E2" s="72"/>
      <c r="F2" s="6"/>
      <c r="G2" s="6"/>
      <c r="H2" s="7"/>
      <c r="I2" s="7" t="s">
        <v>0</v>
      </c>
      <c r="J2" s="7"/>
      <c r="K2" s="7" t="s">
        <v>1</v>
      </c>
      <c r="L2" s="7"/>
      <c r="M2" s="7" t="s">
        <v>2</v>
      </c>
      <c r="N2" s="7"/>
      <c r="O2" s="7" t="s">
        <v>15</v>
      </c>
      <c r="P2" s="7"/>
      <c r="Q2" s="7" t="s">
        <v>2</v>
      </c>
      <c r="R2" s="7"/>
      <c r="S2" s="7" t="s">
        <v>3</v>
      </c>
      <c r="T2" s="7"/>
      <c r="U2" s="7"/>
      <c r="V2" s="7"/>
      <c r="W2" s="8"/>
      <c r="X2" s="35"/>
      <c r="Y2" s="35"/>
      <c r="Z2" s="61"/>
      <c r="AA2" s="61"/>
      <c r="AB2" s="62"/>
      <c r="AC2" s="62"/>
      <c r="AD2" s="62"/>
      <c r="AE2" s="62"/>
    </row>
    <row r="3" spans="2:31" s="3" customFormat="1" ht="15" customHeight="1" thickBot="1">
      <c r="B3" s="103"/>
      <c r="C3" s="101" t="s">
        <v>51</v>
      </c>
      <c r="D3" s="73"/>
      <c r="E3" s="74"/>
      <c r="F3" s="234" t="s">
        <v>97</v>
      </c>
      <c r="G3" s="234"/>
      <c r="H3" s="235" t="s">
        <v>98</v>
      </c>
      <c r="I3" s="242" t="s">
        <v>99</v>
      </c>
      <c r="J3" s="243"/>
      <c r="K3" s="244" t="s">
        <v>98</v>
      </c>
      <c r="L3" s="234" t="s">
        <v>100</v>
      </c>
      <c r="M3" s="234"/>
      <c r="N3" s="235" t="s">
        <v>101</v>
      </c>
      <c r="O3" s="247" t="s">
        <v>102</v>
      </c>
      <c r="P3" s="248"/>
      <c r="Q3" s="244" t="s">
        <v>98</v>
      </c>
      <c r="R3" s="234" t="s">
        <v>103</v>
      </c>
      <c r="S3" s="234"/>
      <c r="T3" s="235" t="s">
        <v>104</v>
      </c>
      <c r="U3" s="234" t="s">
        <v>105</v>
      </c>
      <c r="V3" s="286"/>
      <c r="W3" s="235" t="s">
        <v>98</v>
      </c>
      <c r="X3" s="287" t="s">
        <v>49</v>
      </c>
      <c r="Y3" s="288"/>
      <c r="Z3" s="77"/>
      <c r="AA3" s="69" t="s">
        <v>46</v>
      </c>
      <c r="AB3" s="6"/>
      <c r="AC3" s="68"/>
      <c r="AD3" s="62"/>
      <c r="AE3" s="62"/>
    </row>
    <row r="4" spans="2:31" s="3" customFormat="1" ht="15" customHeight="1" thickBot="1">
      <c r="B4" s="104"/>
      <c r="C4" s="75"/>
      <c r="D4" s="75"/>
      <c r="E4" s="76"/>
      <c r="F4" s="236" t="s">
        <v>73</v>
      </c>
      <c r="G4" s="236"/>
      <c r="H4" s="237"/>
      <c r="I4" s="245" t="s">
        <v>61</v>
      </c>
      <c r="J4" s="246"/>
      <c r="K4" s="237"/>
      <c r="L4" s="246" t="s">
        <v>62</v>
      </c>
      <c r="M4" s="246"/>
      <c r="N4" s="237"/>
      <c r="O4" s="245" t="s">
        <v>74</v>
      </c>
      <c r="P4" s="246"/>
      <c r="Q4" s="249"/>
      <c r="R4" s="246" t="s">
        <v>96</v>
      </c>
      <c r="S4" s="246"/>
      <c r="T4" s="249"/>
      <c r="U4" s="245" t="s">
        <v>74</v>
      </c>
      <c r="V4" s="246"/>
      <c r="W4" s="249"/>
      <c r="X4" s="289" t="s">
        <v>50</v>
      </c>
      <c r="Y4" s="290"/>
      <c r="Z4" s="291" t="s">
        <v>45</v>
      </c>
      <c r="AA4" s="292"/>
      <c r="AB4" s="293" t="s">
        <v>47</v>
      </c>
      <c r="AC4" s="292"/>
      <c r="AD4" s="62"/>
      <c r="AE4" s="62"/>
    </row>
    <row r="5" spans="2:51" s="3" customFormat="1" ht="15" customHeight="1" thickBot="1">
      <c r="B5" s="107" t="s">
        <v>71</v>
      </c>
      <c r="C5" s="19" t="s">
        <v>10</v>
      </c>
      <c r="D5" s="20" t="s">
        <v>4</v>
      </c>
      <c r="E5" s="21" t="s">
        <v>16</v>
      </c>
      <c r="F5" s="11" t="s">
        <v>5</v>
      </c>
      <c r="G5" s="12" t="s">
        <v>17</v>
      </c>
      <c r="H5" s="13" t="s">
        <v>8</v>
      </c>
      <c r="I5" s="11" t="s">
        <v>5</v>
      </c>
      <c r="J5" s="12" t="s">
        <v>17</v>
      </c>
      <c r="K5" s="13" t="s">
        <v>8</v>
      </c>
      <c r="L5" s="33" t="s">
        <v>5</v>
      </c>
      <c r="M5" s="12" t="s">
        <v>17</v>
      </c>
      <c r="N5" s="13" t="s">
        <v>8</v>
      </c>
      <c r="O5" s="11" t="s">
        <v>5</v>
      </c>
      <c r="P5" s="12" t="s">
        <v>17</v>
      </c>
      <c r="Q5" s="13" t="s">
        <v>8</v>
      </c>
      <c r="R5" s="33" t="s">
        <v>5</v>
      </c>
      <c r="S5" s="12" t="s">
        <v>17</v>
      </c>
      <c r="T5" s="13" t="s">
        <v>8</v>
      </c>
      <c r="U5" s="11" t="s">
        <v>5</v>
      </c>
      <c r="V5" s="12" t="s">
        <v>17</v>
      </c>
      <c r="W5" s="13" t="s">
        <v>8</v>
      </c>
      <c r="X5" s="78" t="s">
        <v>14</v>
      </c>
      <c r="Y5" s="40" t="s">
        <v>48</v>
      </c>
      <c r="Z5" s="20" t="s">
        <v>14</v>
      </c>
      <c r="AA5" s="40" t="s">
        <v>48</v>
      </c>
      <c r="AB5" s="20" t="s">
        <v>14</v>
      </c>
      <c r="AC5" s="40" t="s">
        <v>48</v>
      </c>
      <c r="AD5" s="62"/>
      <c r="AE5" s="62"/>
      <c r="AX5" s="55" t="s">
        <v>34</v>
      </c>
      <c r="AY5" s="15" t="s">
        <v>35</v>
      </c>
    </row>
    <row r="6" spans="2:58" s="3" customFormat="1" ht="15" customHeight="1">
      <c r="B6" s="105"/>
      <c r="C6" s="201" t="s">
        <v>29</v>
      </c>
      <c r="D6" s="202" t="s">
        <v>32</v>
      </c>
      <c r="E6" s="203">
        <v>62</v>
      </c>
      <c r="F6" s="18">
        <v>2</v>
      </c>
      <c r="G6" s="14" t="s">
        <v>130</v>
      </c>
      <c r="H6" s="15">
        <f aca="true" t="shared" si="0" ref="H6:H19">INT(IF((LOOKUP(F6,$AX$6:$AX$20,$AY$6:$AY$20)-IF(G6="sc",5,0))&lt;0,0,(LOOKUP(F6,$AX$6:$AX$20,$AY$6:$AY$20)-IF(G6="sc",5,0)))/IF(G6="ps",2,1))</f>
        <v>16</v>
      </c>
      <c r="I6" s="18">
        <v>11</v>
      </c>
      <c r="J6" s="14"/>
      <c r="K6" s="15">
        <f aca="true" t="shared" si="1" ref="K6:K19">INT(IF((LOOKUP(I6,$AX$6:$AX$20,$AY$6:$AY$20)-IF(J6="sc",5,0))&lt;0,0,(LOOKUP(I6,$AX$6:$AX$20,$AY$6:$AY$20)-IF(J6="sc",5,0)))/IF(J6="ps",2,1))</f>
        <v>4</v>
      </c>
      <c r="L6" s="124">
        <v>1</v>
      </c>
      <c r="M6" s="14"/>
      <c r="N6" s="15">
        <f aca="true" t="shared" si="2" ref="N6:N19">INT(IF((LOOKUP(L6,$AX$6:$AX$20,$AY$6:$AY$20)-IF(M6="sc",5,0))&lt;0,0,(LOOKUP(L6,$AX$6:$AX$20,$AY$6:$AY$20)-IF(M6="sc",5,0)))/IF(M6="ps",2,1))</f>
        <v>20</v>
      </c>
      <c r="O6" s="18">
        <v>12</v>
      </c>
      <c r="P6" s="14"/>
      <c r="Q6" s="15">
        <f aca="true" t="shared" si="3" ref="Q6:Q19">INT(IF((LOOKUP(O6,$AX$6:$AX$20,$AY$6:$AY$20)-IF(P6="sc",5,0))&lt;0,0,(LOOKUP(O6,$AX$6:$AX$20,$AY$6:$AY$20)-IF(P6="sc",5,0)))/IF(P6="ps",2,1))</f>
        <v>3</v>
      </c>
      <c r="R6" s="124">
        <v>1</v>
      </c>
      <c r="S6" s="14" t="s">
        <v>130</v>
      </c>
      <c r="T6" s="15">
        <f aca="true" t="shared" si="4" ref="T6:T19">INT(IF((LOOKUP(R6,$AX$6:$AX$20,$AY$6:$AY$20)-IF(S6="sc",5,0))&lt;0,0,(LOOKUP(R6,$AX$6:$AX$20,$AY$6:$AY$20)-IF(S6="sc",5,0)))/IF(S6="ps",2,1))</f>
        <v>20</v>
      </c>
      <c r="U6" s="124">
        <v>8</v>
      </c>
      <c r="V6" s="14"/>
      <c r="W6" s="15">
        <f aca="true" t="shared" si="5" ref="W6:W19">INT(IF((LOOKUP(U6,$AX$6:$AX$20,$AY$6:$AY$20)-IF(V6="sc",5,0))&lt;0,0,(LOOKUP(U6,$AX$6:$AX$20,$AY$6:$AY$20)-IF(V6="sc",5,0)))/IF(V6="ps",2,1))</f>
        <v>7</v>
      </c>
      <c r="X6" s="9">
        <f>+H6+K6+N6+Q6+T6+W6</f>
        <v>70</v>
      </c>
      <c r="Y6" s="97">
        <f aca="true" t="shared" si="6" ref="Y6:Y19">RANK(X6,X$6:X$19)</f>
        <v>2</v>
      </c>
      <c r="Z6" s="36"/>
      <c r="AA6" s="41"/>
      <c r="AB6" s="45"/>
      <c r="AC6" s="46"/>
      <c r="AD6" s="62"/>
      <c r="AE6" s="62"/>
      <c r="AX6" s="53">
        <v>1</v>
      </c>
      <c r="AY6" s="139">
        <v>20</v>
      </c>
      <c r="AZ6" s="55" t="s">
        <v>36</v>
      </c>
      <c r="BA6" s="52">
        <f>IF($AB$1&gt;0,H6," ")</f>
        <v>16</v>
      </c>
      <c r="BB6" s="52">
        <f>IF($AB$1&gt;1,K6," ")</f>
        <v>4</v>
      </c>
      <c r="BC6" s="52">
        <f>IF($AB$1&gt;2,N6," ")</f>
        <v>20</v>
      </c>
      <c r="BD6" s="52">
        <f>IF($AB$1&gt;3,Q6," ")</f>
        <v>3</v>
      </c>
      <c r="BE6" s="52">
        <f>IF($AB$1&gt;4,T6," ")</f>
        <v>20</v>
      </c>
      <c r="BF6" s="140">
        <f aca="true" t="shared" si="7" ref="BF6:BF19">IF($AB$1&gt;5,W6," ")</f>
        <v>7</v>
      </c>
    </row>
    <row r="7" spans="2:58" s="3" customFormat="1" ht="15" customHeight="1" thickBot="1">
      <c r="B7" s="106">
        <v>1</v>
      </c>
      <c r="C7" s="204"/>
      <c r="D7" s="205" t="s">
        <v>27</v>
      </c>
      <c r="E7" s="206">
        <v>78</v>
      </c>
      <c r="F7" s="17">
        <v>5</v>
      </c>
      <c r="G7" s="16"/>
      <c r="H7" s="128">
        <f t="shared" si="0"/>
        <v>10</v>
      </c>
      <c r="I7" s="17">
        <v>1</v>
      </c>
      <c r="J7" s="16" t="s">
        <v>130</v>
      </c>
      <c r="K7" s="128">
        <f t="shared" si="1"/>
        <v>20</v>
      </c>
      <c r="L7" s="125">
        <v>13</v>
      </c>
      <c r="M7" s="16"/>
      <c r="N7" s="128">
        <f t="shared" si="2"/>
        <v>2</v>
      </c>
      <c r="O7" s="17">
        <v>14</v>
      </c>
      <c r="P7" s="16"/>
      <c r="Q7" s="128">
        <f t="shared" si="3"/>
        <v>1</v>
      </c>
      <c r="R7" s="125">
        <v>4</v>
      </c>
      <c r="S7" s="16"/>
      <c r="T7" s="128">
        <f t="shared" si="4"/>
        <v>12</v>
      </c>
      <c r="U7" s="125">
        <v>7</v>
      </c>
      <c r="V7" s="16"/>
      <c r="W7" s="128">
        <f t="shared" si="5"/>
        <v>8</v>
      </c>
      <c r="X7" s="9">
        <f aca="true" t="shared" si="8" ref="X7:X19">+H7+K7+N7+Q7+T7+W7</f>
        <v>53</v>
      </c>
      <c r="Y7" s="98">
        <f t="shared" si="6"/>
        <v>6</v>
      </c>
      <c r="Z7" s="37">
        <f>+X6+X7</f>
        <v>123</v>
      </c>
      <c r="AA7" s="42">
        <f>RANK(Z7,Z$7:Z$19)</f>
        <v>2</v>
      </c>
      <c r="AB7" s="47">
        <f>Z7-SMALL(BA6:BF7,1)-SMALL(BA6:BF7,2)</f>
        <v>120</v>
      </c>
      <c r="AC7" s="48">
        <f>RANK(AB7,AB$7:AB$19)</f>
        <v>2</v>
      </c>
      <c r="AD7" s="62"/>
      <c r="AE7" s="62"/>
      <c r="AX7" s="53">
        <v>2</v>
      </c>
      <c r="AY7" s="139">
        <v>16</v>
      </c>
      <c r="AZ7" s="56"/>
      <c r="BA7" s="54">
        <f aca="true" t="shared" si="9" ref="BA7:BA19">IF($AB$1&gt;0,H7," ")</f>
        <v>10</v>
      </c>
      <c r="BB7" s="54">
        <f aca="true" t="shared" si="10" ref="BB7:BB19">IF($AB$1&gt;1,K7," ")</f>
        <v>20</v>
      </c>
      <c r="BC7" s="54">
        <f aca="true" t="shared" si="11" ref="BC7:BC19">IF($AB$1&gt;2,N7," ")</f>
        <v>2</v>
      </c>
      <c r="BD7" s="54">
        <f aca="true" t="shared" si="12" ref="BD7:BD19">IF($AB$1&gt;3,Q7," ")</f>
        <v>1</v>
      </c>
      <c r="BE7" s="54">
        <f aca="true" t="shared" si="13" ref="BE7:BE19">IF($AB$1&gt;4,T7," ")</f>
        <v>12</v>
      </c>
      <c r="BF7" s="115">
        <f t="shared" si="7"/>
        <v>8</v>
      </c>
    </row>
    <row r="8" spans="2:58" s="3" customFormat="1" ht="15" customHeight="1">
      <c r="B8" s="105"/>
      <c r="C8" s="145" t="s">
        <v>7</v>
      </c>
      <c r="D8" s="146" t="s">
        <v>6</v>
      </c>
      <c r="E8" s="147">
        <v>73</v>
      </c>
      <c r="F8" s="18">
        <v>6</v>
      </c>
      <c r="G8" s="130"/>
      <c r="H8" s="131">
        <f t="shared" si="0"/>
        <v>9</v>
      </c>
      <c r="I8" s="18">
        <v>9</v>
      </c>
      <c r="J8" s="130"/>
      <c r="K8" s="131">
        <f t="shared" si="1"/>
        <v>6</v>
      </c>
      <c r="L8" s="124">
        <v>8</v>
      </c>
      <c r="M8" s="130"/>
      <c r="N8" s="131">
        <f t="shared" si="2"/>
        <v>7</v>
      </c>
      <c r="O8" s="18">
        <v>5</v>
      </c>
      <c r="P8" s="130"/>
      <c r="Q8" s="131">
        <f t="shared" si="3"/>
        <v>10</v>
      </c>
      <c r="R8" s="124">
        <v>6</v>
      </c>
      <c r="S8" s="130"/>
      <c r="T8" s="131">
        <f t="shared" si="4"/>
        <v>9</v>
      </c>
      <c r="U8" s="124">
        <v>1</v>
      </c>
      <c r="V8" s="130" t="s">
        <v>130</v>
      </c>
      <c r="W8" s="131">
        <f t="shared" si="5"/>
        <v>20</v>
      </c>
      <c r="X8" s="96">
        <f t="shared" si="8"/>
        <v>61</v>
      </c>
      <c r="Y8" s="97">
        <f t="shared" si="6"/>
        <v>3</v>
      </c>
      <c r="Z8" s="38"/>
      <c r="AA8" s="43"/>
      <c r="AB8" s="49"/>
      <c r="AC8" s="50"/>
      <c r="AD8" s="62"/>
      <c r="AE8" s="62"/>
      <c r="AX8" s="53">
        <v>3</v>
      </c>
      <c r="AY8" s="139">
        <v>14</v>
      </c>
      <c r="AZ8" s="55" t="s">
        <v>37</v>
      </c>
      <c r="BA8" s="52">
        <f t="shared" si="9"/>
        <v>9</v>
      </c>
      <c r="BB8" s="52">
        <f t="shared" si="10"/>
        <v>6</v>
      </c>
      <c r="BC8" s="52">
        <f t="shared" si="11"/>
        <v>7</v>
      </c>
      <c r="BD8" s="52">
        <f t="shared" si="12"/>
        <v>10</v>
      </c>
      <c r="BE8" s="52">
        <f t="shared" si="13"/>
        <v>9</v>
      </c>
      <c r="BF8" s="140">
        <f t="shared" si="7"/>
        <v>20</v>
      </c>
    </row>
    <row r="9" spans="2:58" s="3" customFormat="1" ht="15" customHeight="1" thickBot="1">
      <c r="B9" s="106">
        <v>2</v>
      </c>
      <c r="C9" s="148" t="s">
        <v>11</v>
      </c>
      <c r="D9" s="149" t="s">
        <v>110</v>
      </c>
      <c r="E9" s="150">
        <v>74</v>
      </c>
      <c r="F9" s="17">
        <v>13</v>
      </c>
      <c r="G9" s="133"/>
      <c r="H9" s="134">
        <f t="shared" si="0"/>
        <v>2</v>
      </c>
      <c r="I9" s="17">
        <v>7</v>
      </c>
      <c r="J9" s="133"/>
      <c r="K9" s="134">
        <f t="shared" si="1"/>
        <v>8</v>
      </c>
      <c r="L9" s="125">
        <v>2</v>
      </c>
      <c r="M9" s="133" t="s">
        <v>130</v>
      </c>
      <c r="N9" s="134">
        <f t="shared" si="2"/>
        <v>16</v>
      </c>
      <c r="O9" s="17">
        <v>13</v>
      </c>
      <c r="P9" s="133"/>
      <c r="Q9" s="134">
        <f t="shared" si="3"/>
        <v>2</v>
      </c>
      <c r="R9" s="125">
        <v>7</v>
      </c>
      <c r="S9" s="133"/>
      <c r="T9" s="134">
        <f t="shared" si="4"/>
        <v>8</v>
      </c>
      <c r="U9" s="125">
        <v>10</v>
      </c>
      <c r="V9" s="133"/>
      <c r="W9" s="134">
        <f t="shared" si="5"/>
        <v>5</v>
      </c>
      <c r="X9" s="70">
        <f t="shared" si="8"/>
        <v>41</v>
      </c>
      <c r="Y9" s="98">
        <f t="shared" si="6"/>
        <v>10</v>
      </c>
      <c r="Z9" s="37">
        <f>+X8+X9</f>
        <v>102</v>
      </c>
      <c r="AA9" s="42">
        <f>RANK(Z9,Z$7:Z$19)</f>
        <v>3</v>
      </c>
      <c r="AB9" s="47">
        <f>Z9-SMALL(BA8:BF9,1)-SMALL(BA8:BF9,2)</f>
        <v>98</v>
      </c>
      <c r="AC9" s="48">
        <f>RANK(AB9,AB$7:AB$19)</f>
        <v>3</v>
      </c>
      <c r="AD9" s="62"/>
      <c r="AE9" s="62"/>
      <c r="AX9" s="53">
        <v>4</v>
      </c>
      <c r="AY9" s="139">
        <v>12</v>
      </c>
      <c r="AZ9" s="56"/>
      <c r="BA9" s="54">
        <f t="shared" si="9"/>
        <v>2</v>
      </c>
      <c r="BB9" s="54">
        <f t="shared" si="10"/>
        <v>8</v>
      </c>
      <c r="BC9" s="54">
        <f t="shared" si="11"/>
        <v>16</v>
      </c>
      <c r="BD9" s="54">
        <f t="shared" si="12"/>
        <v>2</v>
      </c>
      <c r="BE9" s="54">
        <f t="shared" si="13"/>
        <v>8</v>
      </c>
      <c r="BF9" s="115">
        <f t="shared" si="7"/>
        <v>5</v>
      </c>
    </row>
    <row r="10" spans="2:58" s="3" customFormat="1" ht="15" customHeight="1" thickBot="1">
      <c r="B10" s="105"/>
      <c r="C10" s="151" t="s">
        <v>26</v>
      </c>
      <c r="D10" s="152" t="s">
        <v>25</v>
      </c>
      <c r="E10" s="153">
        <v>80</v>
      </c>
      <c r="F10" s="129">
        <v>8</v>
      </c>
      <c r="G10" s="14"/>
      <c r="H10" s="15">
        <f t="shared" si="0"/>
        <v>7</v>
      </c>
      <c r="I10" s="129">
        <v>6</v>
      </c>
      <c r="J10" s="14"/>
      <c r="K10" s="15">
        <f t="shared" si="1"/>
        <v>9</v>
      </c>
      <c r="L10" s="135">
        <v>10</v>
      </c>
      <c r="M10" s="14"/>
      <c r="N10" s="15">
        <f t="shared" si="2"/>
        <v>5</v>
      </c>
      <c r="O10" s="129">
        <v>4</v>
      </c>
      <c r="P10" s="14"/>
      <c r="Q10" s="15">
        <f t="shared" si="3"/>
        <v>12</v>
      </c>
      <c r="R10" s="135">
        <v>11</v>
      </c>
      <c r="S10" s="14"/>
      <c r="T10" s="15">
        <f t="shared" si="4"/>
        <v>4</v>
      </c>
      <c r="U10" s="135">
        <v>11</v>
      </c>
      <c r="V10" s="14"/>
      <c r="W10" s="15">
        <f t="shared" si="5"/>
        <v>4</v>
      </c>
      <c r="X10" s="9">
        <f t="shared" si="8"/>
        <v>41</v>
      </c>
      <c r="Y10" s="97">
        <f t="shared" si="6"/>
        <v>10</v>
      </c>
      <c r="Z10" s="38"/>
      <c r="AA10" s="43"/>
      <c r="AB10" s="49"/>
      <c r="AC10" s="50"/>
      <c r="AD10" s="62"/>
      <c r="AE10" s="62"/>
      <c r="AX10" s="53">
        <v>5</v>
      </c>
      <c r="AY10" s="139">
        <v>10</v>
      </c>
      <c r="AZ10" s="55" t="s">
        <v>38</v>
      </c>
      <c r="BA10" s="52">
        <f t="shared" si="9"/>
        <v>7</v>
      </c>
      <c r="BB10" s="52">
        <f t="shared" si="10"/>
        <v>9</v>
      </c>
      <c r="BC10" s="52">
        <f t="shared" si="11"/>
        <v>5</v>
      </c>
      <c r="BD10" s="52">
        <f t="shared" si="12"/>
        <v>12</v>
      </c>
      <c r="BE10" s="52">
        <f t="shared" si="13"/>
        <v>4</v>
      </c>
      <c r="BF10" s="140">
        <f t="shared" si="7"/>
        <v>4</v>
      </c>
    </row>
    <row r="11" spans="2:58" s="3" customFormat="1" ht="15" customHeight="1" thickBot="1">
      <c r="B11" s="106">
        <v>3</v>
      </c>
      <c r="C11" s="154" t="s">
        <v>64</v>
      </c>
      <c r="D11" s="155" t="s">
        <v>24</v>
      </c>
      <c r="E11" s="156">
        <v>80</v>
      </c>
      <c r="F11" s="132">
        <v>7</v>
      </c>
      <c r="G11" s="16"/>
      <c r="H11" s="128">
        <f t="shared" si="0"/>
        <v>8</v>
      </c>
      <c r="I11" s="132">
        <v>5</v>
      </c>
      <c r="J11" s="16"/>
      <c r="K11" s="128">
        <f t="shared" si="1"/>
        <v>10</v>
      </c>
      <c r="L11" s="136">
        <v>7</v>
      </c>
      <c r="M11" s="16"/>
      <c r="N11" s="128">
        <f t="shared" si="2"/>
        <v>8</v>
      </c>
      <c r="O11" s="132">
        <v>2</v>
      </c>
      <c r="P11" s="16"/>
      <c r="Q11" s="128">
        <f t="shared" si="3"/>
        <v>16</v>
      </c>
      <c r="R11" s="136">
        <v>8</v>
      </c>
      <c r="S11" s="16"/>
      <c r="T11" s="128">
        <f t="shared" si="4"/>
        <v>7</v>
      </c>
      <c r="U11" s="136">
        <v>13</v>
      </c>
      <c r="V11" s="16"/>
      <c r="W11" s="128">
        <f t="shared" si="5"/>
        <v>2</v>
      </c>
      <c r="X11" s="9">
        <f t="shared" si="8"/>
        <v>51</v>
      </c>
      <c r="Y11" s="98">
        <f t="shared" si="6"/>
        <v>7</v>
      </c>
      <c r="Z11" s="37">
        <f>+X10+X11</f>
        <v>92</v>
      </c>
      <c r="AA11" s="42">
        <f>RANK(Z11,Z$7:Z$19)</f>
        <v>4</v>
      </c>
      <c r="AB11" s="47">
        <f>Z11-SMALL(BA10:BF11,1)-SMALL(BA10:BF11,2)</f>
        <v>86</v>
      </c>
      <c r="AC11" s="48">
        <f>RANK(AB11,AB$7:AB$19)</f>
        <v>5</v>
      </c>
      <c r="AD11" s="62"/>
      <c r="AE11" s="62"/>
      <c r="AX11" s="53">
        <v>6</v>
      </c>
      <c r="AY11" s="139">
        <v>9</v>
      </c>
      <c r="AZ11" s="56"/>
      <c r="BA11" s="54">
        <f t="shared" si="9"/>
        <v>8</v>
      </c>
      <c r="BB11" s="54">
        <f t="shared" si="10"/>
        <v>10</v>
      </c>
      <c r="BC11" s="54">
        <f t="shared" si="11"/>
        <v>8</v>
      </c>
      <c r="BD11" s="54">
        <f t="shared" si="12"/>
        <v>16</v>
      </c>
      <c r="BE11" s="54">
        <f t="shared" si="13"/>
        <v>7</v>
      </c>
      <c r="BF11" s="115">
        <f t="shared" si="7"/>
        <v>2</v>
      </c>
    </row>
    <row r="12" spans="2:58" s="3" customFormat="1" ht="15" customHeight="1">
      <c r="B12" s="105"/>
      <c r="C12" s="118" t="s">
        <v>22</v>
      </c>
      <c r="D12" s="157" t="s">
        <v>20</v>
      </c>
      <c r="E12" s="144">
        <v>75</v>
      </c>
      <c r="F12" s="18">
        <v>4</v>
      </c>
      <c r="G12" s="130"/>
      <c r="H12" s="131">
        <f t="shared" si="0"/>
        <v>12</v>
      </c>
      <c r="I12" s="18">
        <v>4</v>
      </c>
      <c r="J12" s="130"/>
      <c r="K12" s="131">
        <f t="shared" si="1"/>
        <v>12</v>
      </c>
      <c r="L12" s="124">
        <v>9</v>
      </c>
      <c r="M12" s="130"/>
      <c r="N12" s="131">
        <f t="shared" si="2"/>
        <v>6</v>
      </c>
      <c r="O12" s="18">
        <v>9</v>
      </c>
      <c r="P12" s="130"/>
      <c r="Q12" s="131">
        <f t="shared" si="3"/>
        <v>6</v>
      </c>
      <c r="R12" s="124">
        <v>5</v>
      </c>
      <c r="S12" s="130"/>
      <c r="T12" s="131">
        <f t="shared" si="4"/>
        <v>10</v>
      </c>
      <c r="U12" s="124">
        <v>4</v>
      </c>
      <c r="V12" s="130"/>
      <c r="W12" s="131">
        <f t="shared" si="5"/>
        <v>12</v>
      </c>
      <c r="X12" s="96">
        <f t="shared" si="8"/>
        <v>58</v>
      </c>
      <c r="Y12" s="97">
        <f t="shared" si="6"/>
        <v>4</v>
      </c>
      <c r="Z12" s="39"/>
      <c r="AA12" s="43"/>
      <c r="AB12" s="51"/>
      <c r="AC12" s="50"/>
      <c r="AD12" s="62"/>
      <c r="AE12" s="62"/>
      <c r="AX12" s="53">
        <v>7</v>
      </c>
      <c r="AY12" s="139">
        <v>8</v>
      </c>
      <c r="AZ12" s="55" t="s">
        <v>39</v>
      </c>
      <c r="BA12" s="52">
        <f t="shared" si="9"/>
        <v>12</v>
      </c>
      <c r="BB12" s="52">
        <f t="shared" si="10"/>
        <v>12</v>
      </c>
      <c r="BC12" s="52">
        <f t="shared" si="11"/>
        <v>6</v>
      </c>
      <c r="BD12" s="52">
        <f t="shared" si="12"/>
        <v>6</v>
      </c>
      <c r="BE12" s="52">
        <f t="shared" si="13"/>
        <v>10</v>
      </c>
      <c r="BF12" s="140">
        <f t="shared" si="7"/>
        <v>12</v>
      </c>
    </row>
    <row r="13" spans="2:58" s="3" customFormat="1" ht="15" customHeight="1" thickBot="1">
      <c r="B13" s="106">
        <v>4</v>
      </c>
      <c r="C13" s="119"/>
      <c r="D13" s="158" t="s">
        <v>21</v>
      </c>
      <c r="E13" s="159">
        <v>84</v>
      </c>
      <c r="F13" s="17">
        <v>11</v>
      </c>
      <c r="G13" s="133"/>
      <c r="H13" s="134">
        <f t="shared" si="0"/>
        <v>4</v>
      </c>
      <c r="I13" s="17">
        <v>10</v>
      </c>
      <c r="J13" s="133" t="s">
        <v>129</v>
      </c>
      <c r="K13" s="134">
        <f t="shared" si="1"/>
        <v>2</v>
      </c>
      <c r="L13" s="125">
        <v>6</v>
      </c>
      <c r="M13" s="133"/>
      <c r="N13" s="134">
        <f t="shared" si="2"/>
        <v>9</v>
      </c>
      <c r="O13" s="17">
        <v>6</v>
      </c>
      <c r="P13" s="133"/>
      <c r="Q13" s="134">
        <f t="shared" si="3"/>
        <v>9</v>
      </c>
      <c r="R13" s="125">
        <v>9</v>
      </c>
      <c r="S13" s="133"/>
      <c r="T13" s="134">
        <f t="shared" si="4"/>
        <v>6</v>
      </c>
      <c r="U13" s="125">
        <v>14</v>
      </c>
      <c r="V13" s="133"/>
      <c r="W13" s="134">
        <f t="shared" si="5"/>
        <v>1</v>
      </c>
      <c r="X13" s="70">
        <f t="shared" si="8"/>
        <v>31</v>
      </c>
      <c r="Y13" s="98">
        <f t="shared" si="6"/>
        <v>12</v>
      </c>
      <c r="Z13" s="37">
        <f>+X12+X13</f>
        <v>89</v>
      </c>
      <c r="AA13" s="42">
        <f>RANK(Z13,Z$7:Z$19)</f>
        <v>5</v>
      </c>
      <c r="AB13" s="47">
        <f>Z13-SMALL(BA12:BF13,1)-SMALL(BA12:BF13,2)</f>
        <v>86</v>
      </c>
      <c r="AC13" s="48">
        <v>6</v>
      </c>
      <c r="AD13" s="62"/>
      <c r="AE13" s="62"/>
      <c r="AX13" s="53">
        <v>8</v>
      </c>
      <c r="AY13" s="139">
        <v>7</v>
      </c>
      <c r="AZ13" s="56"/>
      <c r="BA13" s="54">
        <f t="shared" si="9"/>
        <v>4</v>
      </c>
      <c r="BB13" s="54">
        <f t="shared" si="10"/>
        <v>2</v>
      </c>
      <c r="BC13" s="54">
        <f t="shared" si="11"/>
        <v>9</v>
      </c>
      <c r="BD13" s="54">
        <f t="shared" si="12"/>
        <v>9</v>
      </c>
      <c r="BE13" s="54">
        <f t="shared" si="13"/>
        <v>6</v>
      </c>
      <c r="BF13" s="115">
        <f t="shared" si="7"/>
        <v>1</v>
      </c>
    </row>
    <row r="14" spans="2:58" s="3" customFormat="1" ht="15" customHeight="1" thickBot="1">
      <c r="B14" s="105"/>
      <c r="C14" s="207" t="s">
        <v>90</v>
      </c>
      <c r="D14" s="208" t="s">
        <v>23</v>
      </c>
      <c r="E14" s="209">
        <v>82</v>
      </c>
      <c r="F14" s="129">
        <v>3</v>
      </c>
      <c r="G14" s="14" t="s">
        <v>128</v>
      </c>
      <c r="H14" s="15">
        <f t="shared" si="0"/>
        <v>9</v>
      </c>
      <c r="I14" s="129">
        <v>8</v>
      </c>
      <c r="J14" s="14"/>
      <c r="K14" s="15">
        <f t="shared" si="1"/>
        <v>7</v>
      </c>
      <c r="L14" s="135">
        <v>11</v>
      </c>
      <c r="M14" s="14"/>
      <c r="N14" s="15">
        <f t="shared" si="2"/>
        <v>4</v>
      </c>
      <c r="O14" s="129">
        <v>10</v>
      </c>
      <c r="P14" s="14"/>
      <c r="Q14" s="15">
        <f t="shared" si="3"/>
        <v>5</v>
      </c>
      <c r="R14" s="135">
        <v>12</v>
      </c>
      <c r="S14" s="14"/>
      <c r="T14" s="15">
        <f t="shared" si="4"/>
        <v>3</v>
      </c>
      <c r="U14" s="135">
        <v>2</v>
      </c>
      <c r="V14" s="14"/>
      <c r="W14" s="15">
        <f t="shared" si="5"/>
        <v>16</v>
      </c>
      <c r="X14" s="9">
        <f t="shared" si="8"/>
        <v>44</v>
      </c>
      <c r="Y14" s="97">
        <f t="shared" si="6"/>
        <v>9</v>
      </c>
      <c r="Z14" s="38"/>
      <c r="AA14" s="43"/>
      <c r="AB14" s="49"/>
      <c r="AC14" s="50"/>
      <c r="AD14" s="62"/>
      <c r="AE14" s="62"/>
      <c r="AX14" s="53">
        <v>9</v>
      </c>
      <c r="AY14" s="139">
        <v>6</v>
      </c>
      <c r="AZ14" s="55" t="s">
        <v>40</v>
      </c>
      <c r="BA14" s="52">
        <f t="shared" si="9"/>
        <v>9</v>
      </c>
      <c r="BB14" s="52">
        <f t="shared" si="10"/>
        <v>7</v>
      </c>
      <c r="BC14" s="52">
        <f t="shared" si="11"/>
        <v>4</v>
      </c>
      <c r="BD14" s="52">
        <f t="shared" si="12"/>
        <v>5</v>
      </c>
      <c r="BE14" s="52">
        <f t="shared" si="13"/>
        <v>3</v>
      </c>
      <c r="BF14" s="140">
        <f t="shared" si="7"/>
        <v>16</v>
      </c>
    </row>
    <row r="15" spans="2:58" s="3" customFormat="1" ht="15" customHeight="1" thickBot="1">
      <c r="B15" s="106">
        <v>5</v>
      </c>
      <c r="C15" s="204" t="s">
        <v>89</v>
      </c>
      <c r="D15" s="210" t="s">
        <v>111</v>
      </c>
      <c r="E15" s="211">
        <v>75</v>
      </c>
      <c r="F15" s="132">
        <v>1</v>
      </c>
      <c r="G15" s="16"/>
      <c r="H15" s="128">
        <f t="shared" si="0"/>
        <v>20</v>
      </c>
      <c r="I15" s="132">
        <v>2</v>
      </c>
      <c r="J15" s="16"/>
      <c r="K15" s="128">
        <f t="shared" si="1"/>
        <v>16</v>
      </c>
      <c r="L15" s="136">
        <v>5</v>
      </c>
      <c r="M15" s="16"/>
      <c r="N15" s="128">
        <f t="shared" si="2"/>
        <v>10</v>
      </c>
      <c r="O15" s="132">
        <v>3</v>
      </c>
      <c r="P15" s="16" t="s">
        <v>130</v>
      </c>
      <c r="Q15" s="128">
        <f t="shared" si="3"/>
        <v>14</v>
      </c>
      <c r="R15" s="136">
        <v>2</v>
      </c>
      <c r="S15" s="16"/>
      <c r="T15" s="128">
        <f t="shared" si="4"/>
        <v>16</v>
      </c>
      <c r="U15" s="136">
        <v>5</v>
      </c>
      <c r="V15" s="16"/>
      <c r="W15" s="128">
        <f t="shared" si="5"/>
        <v>10</v>
      </c>
      <c r="X15" s="9">
        <f t="shared" si="8"/>
        <v>86</v>
      </c>
      <c r="Y15" s="98">
        <f t="shared" si="6"/>
        <v>1</v>
      </c>
      <c r="Z15" s="37">
        <f>+X14+X15</f>
        <v>130</v>
      </c>
      <c r="AA15" s="42">
        <f>RANK(Z15,Z$7:Z$19)</f>
        <v>1</v>
      </c>
      <c r="AB15" s="47">
        <f>Z15-SMALL(BA14:BF15,1)-SMALL(BA14:BF15,2)</f>
        <v>123</v>
      </c>
      <c r="AC15" s="48">
        <f>RANK(AB15,AB$7:AB$19)</f>
        <v>1</v>
      </c>
      <c r="AD15" s="62"/>
      <c r="AE15" s="62"/>
      <c r="AX15" s="53">
        <v>10</v>
      </c>
      <c r="AY15" s="139">
        <v>5</v>
      </c>
      <c r="AZ15" s="56"/>
      <c r="BA15" s="54">
        <f t="shared" si="9"/>
        <v>20</v>
      </c>
      <c r="BB15" s="54">
        <f t="shared" si="10"/>
        <v>16</v>
      </c>
      <c r="BC15" s="54">
        <f t="shared" si="11"/>
        <v>10</v>
      </c>
      <c r="BD15" s="54">
        <f t="shared" si="12"/>
        <v>14</v>
      </c>
      <c r="BE15" s="54">
        <f t="shared" si="13"/>
        <v>16</v>
      </c>
      <c r="BF15" s="115">
        <f t="shared" si="7"/>
        <v>10</v>
      </c>
    </row>
    <row r="16" spans="2:58" s="3" customFormat="1" ht="15" customHeight="1">
      <c r="B16" s="105"/>
      <c r="C16" s="143" t="s">
        <v>59</v>
      </c>
      <c r="D16" s="85" t="s">
        <v>55</v>
      </c>
      <c r="E16" s="161">
        <v>77</v>
      </c>
      <c r="F16" s="18">
        <v>14</v>
      </c>
      <c r="G16" s="130"/>
      <c r="H16" s="131">
        <f t="shared" si="0"/>
        <v>1</v>
      </c>
      <c r="I16" s="18" t="s">
        <v>30</v>
      </c>
      <c r="J16" s="130"/>
      <c r="K16" s="131">
        <f t="shared" si="1"/>
        <v>0</v>
      </c>
      <c r="L16" s="124">
        <v>3</v>
      </c>
      <c r="M16" s="130"/>
      <c r="N16" s="131">
        <f t="shared" si="2"/>
        <v>14</v>
      </c>
      <c r="O16" s="18">
        <v>1</v>
      </c>
      <c r="P16" s="130"/>
      <c r="Q16" s="131">
        <f t="shared" si="3"/>
        <v>20</v>
      </c>
      <c r="R16" s="124">
        <v>3</v>
      </c>
      <c r="S16" s="130"/>
      <c r="T16" s="131">
        <f t="shared" si="4"/>
        <v>14</v>
      </c>
      <c r="U16" s="124">
        <v>6</v>
      </c>
      <c r="V16" s="130"/>
      <c r="W16" s="131">
        <f t="shared" si="5"/>
        <v>9</v>
      </c>
      <c r="X16" s="96">
        <f t="shared" si="8"/>
        <v>58</v>
      </c>
      <c r="Y16" s="97">
        <f t="shared" si="6"/>
        <v>4</v>
      </c>
      <c r="Z16" s="36"/>
      <c r="AA16" s="41"/>
      <c r="AB16" s="45"/>
      <c r="AC16" s="46"/>
      <c r="AD16" s="62"/>
      <c r="AE16" s="62"/>
      <c r="AX16" s="53">
        <v>11</v>
      </c>
      <c r="AY16" s="139">
        <v>4</v>
      </c>
      <c r="AZ16" s="55" t="s">
        <v>41</v>
      </c>
      <c r="BA16" s="52">
        <f t="shared" si="9"/>
        <v>1</v>
      </c>
      <c r="BB16" s="52">
        <f t="shared" si="10"/>
        <v>0</v>
      </c>
      <c r="BC16" s="52">
        <f t="shared" si="11"/>
        <v>14</v>
      </c>
      <c r="BD16" s="52">
        <f t="shared" si="12"/>
        <v>20</v>
      </c>
      <c r="BE16" s="52">
        <f t="shared" si="13"/>
        <v>14</v>
      </c>
      <c r="BF16" s="140">
        <f t="shared" si="7"/>
        <v>9</v>
      </c>
    </row>
    <row r="17" spans="2:58" s="3" customFormat="1" ht="15" customHeight="1" thickBot="1">
      <c r="B17" s="106">
        <v>6</v>
      </c>
      <c r="C17" s="137" t="s">
        <v>60</v>
      </c>
      <c r="D17" s="86" t="s">
        <v>120</v>
      </c>
      <c r="E17" s="222">
        <v>78</v>
      </c>
      <c r="F17" s="17">
        <v>12</v>
      </c>
      <c r="G17" s="133"/>
      <c r="H17" s="134">
        <f t="shared" si="0"/>
        <v>3</v>
      </c>
      <c r="I17" s="17" t="s">
        <v>30</v>
      </c>
      <c r="J17" s="133"/>
      <c r="K17" s="134">
        <f t="shared" si="1"/>
        <v>0</v>
      </c>
      <c r="L17" s="125">
        <v>14</v>
      </c>
      <c r="M17" s="133"/>
      <c r="N17" s="134">
        <f t="shared" si="2"/>
        <v>1</v>
      </c>
      <c r="O17" s="17">
        <v>8</v>
      </c>
      <c r="P17" s="133"/>
      <c r="Q17" s="134">
        <f t="shared" si="3"/>
        <v>7</v>
      </c>
      <c r="R17" s="125">
        <v>10</v>
      </c>
      <c r="S17" s="133"/>
      <c r="T17" s="134">
        <f t="shared" si="4"/>
        <v>5</v>
      </c>
      <c r="U17" s="125">
        <v>3</v>
      </c>
      <c r="V17" s="133"/>
      <c r="W17" s="134">
        <f t="shared" si="5"/>
        <v>14</v>
      </c>
      <c r="X17" s="70">
        <f t="shared" si="8"/>
        <v>30</v>
      </c>
      <c r="Y17" s="98">
        <f t="shared" si="6"/>
        <v>13</v>
      </c>
      <c r="Z17" s="37">
        <f>+X16+X17</f>
        <v>88</v>
      </c>
      <c r="AA17" s="42">
        <f>RANK(Z17,Z$7:Z$19)</f>
        <v>6</v>
      </c>
      <c r="AB17" s="47">
        <f>Z17-SMALL(BA16:BF17,1)-SMALL(BA16:BF17,2)</f>
        <v>88</v>
      </c>
      <c r="AC17" s="48">
        <f>RANK(AB17,AB$7:AB$19)</f>
        <v>4</v>
      </c>
      <c r="AD17" s="62"/>
      <c r="AE17" s="62"/>
      <c r="AX17" s="53">
        <v>12</v>
      </c>
      <c r="AY17" s="139">
        <v>3</v>
      </c>
      <c r="AZ17" s="56"/>
      <c r="BA17" s="54">
        <f t="shared" si="9"/>
        <v>3</v>
      </c>
      <c r="BB17" s="54">
        <f t="shared" si="10"/>
        <v>0</v>
      </c>
      <c r="BC17" s="54">
        <f t="shared" si="11"/>
        <v>1</v>
      </c>
      <c r="BD17" s="54">
        <f t="shared" si="12"/>
        <v>7</v>
      </c>
      <c r="BE17" s="54">
        <f t="shared" si="13"/>
        <v>5</v>
      </c>
      <c r="BF17" s="115">
        <f t="shared" si="7"/>
        <v>14</v>
      </c>
    </row>
    <row r="18" spans="2:58" s="3" customFormat="1" ht="15" customHeight="1">
      <c r="B18" s="105"/>
      <c r="C18" s="162" t="s">
        <v>80</v>
      </c>
      <c r="D18" s="220" t="s">
        <v>44</v>
      </c>
      <c r="E18" s="223">
        <v>72</v>
      </c>
      <c r="F18" s="135">
        <v>9</v>
      </c>
      <c r="G18" s="14"/>
      <c r="H18" s="15">
        <f t="shared" si="0"/>
        <v>6</v>
      </c>
      <c r="I18" s="129">
        <v>3</v>
      </c>
      <c r="J18" s="14"/>
      <c r="K18" s="15">
        <f t="shared" si="1"/>
        <v>14</v>
      </c>
      <c r="L18" s="135">
        <v>4</v>
      </c>
      <c r="M18" s="14"/>
      <c r="N18" s="15">
        <f t="shared" si="2"/>
        <v>12</v>
      </c>
      <c r="O18" s="129">
        <v>7</v>
      </c>
      <c r="P18" s="14"/>
      <c r="Q18" s="15">
        <f t="shared" si="3"/>
        <v>8</v>
      </c>
      <c r="R18" s="135" t="s">
        <v>30</v>
      </c>
      <c r="S18" s="14"/>
      <c r="T18" s="15">
        <f t="shared" si="4"/>
        <v>0</v>
      </c>
      <c r="U18" s="135">
        <v>9</v>
      </c>
      <c r="V18" s="14"/>
      <c r="W18" s="15">
        <f t="shared" si="5"/>
        <v>6</v>
      </c>
      <c r="X18" s="96">
        <f t="shared" si="8"/>
        <v>46</v>
      </c>
      <c r="Y18" s="97">
        <f t="shared" si="6"/>
        <v>8</v>
      </c>
      <c r="Z18" s="36"/>
      <c r="AA18" s="41"/>
      <c r="AB18" s="45"/>
      <c r="AC18" s="46"/>
      <c r="AD18" s="62"/>
      <c r="AE18" s="62"/>
      <c r="AX18" s="53">
        <v>13</v>
      </c>
      <c r="AY18" s="139">
        <v>2</v>
      </c>
      <c r="AZ18" s="55" t="s">
        <v>42</v>
      </c>
      <c r="BA18" s="52">
        <f t="shared" si="9"/>
        <v>6</v>
      </c>
      <c r="BB18" s="52">
        <f t="shared" si="10"/>
        <v>14</v>
      </c>
      <c r="BC18" s="52">
        <f t="shared" si="11"/>
        <v>12</v>
      </c>
      <c r="BD18" s="52">
        <f t="shared" si="12"/>
        <v>8</v>
      </c>
      <c r="BE18" s="52">
        <f t="shared" si="13"/>
        <v>0</v>
      </c>
      <c r="BF18" s="140">
        <f t="shared" si="7"/>
        <v>6</v>
      </c>
    </row>
    <row r="19" spans="2:58" s="3" customFormat="1" ht="15" customHeight="1" thickBot="1">
      <c r="B19" s="106">
        <v>7</v>
      </c>
      <c r="C19" s="163" t="s">
        <v>11</v>
      </c>
      <c r="D19" s="221" t="s">
        <v>43</v>
      </c>
      <c r="E19" s="224">
        <v>90</v>
      </c>
      <c r="F19" s="125">
        <v>10</v>
      </c>
      <c r="G19" s="16" t="s">
        <v>129</v>
      </c>
      <c r="H19" s="128">
        <f t="shared" si="0"/>
        <v>2</v>
      </c>
      <c r="I19" s="17">
        <v>12</v>
      </c>
      <c r="J19" s="16"/>
      <c r="K19" s="128">
        <f t="shared" si="1"/>
        <v>3</v>
      </c>
      <c r="L19" s="125">
        <v>12</v>
      </c>
      <c r="M19" s="16"/>
      <c r="N19" s="128">
        <f t="shared" si="2"/>
        <v>3</v>
      </c>
      <c r="O19" s="17">
        <v>11</v>
      </c>
      <c r="P19" s="16"/>
      <c r="Q19" s="128">
        <f t="shared" si="3"/>
        <v>4</v>
      </c>
      <c r="R19" s="125" t="s">
        <v>30</v>
      </c>
      <c r="S19" s="16"/>
      <c r="T19" s="128">
        <f t="shared" si="4"/>
        <v>0</v>
      </c>
      <c r="U19" s="125">
        <v>12</v>
      </c>
      <c r="V19" s="16"/>
      <c r="W19" s="128">
        <f t="shared" si="5"/>
        <v>3</v>
      </c>
      <c r="X19" s="70">
        <f t="shared" si="8"/>
        <v>15</v>
      </c>
      <c r="Y19" s="98">
        <f t="shared" si="6"/>
        <v>14</v>
      </c>
      <c r="Z19" s="37">
        <f>+X18+X19</f>
        <v>61</v>
      </c>
      <c r="AA19" s="42">
        <f>RANK(Z19,Z$7:Z$19)</f>
        <v>7</v>
      </c>
      <c r="AB19" s="47">
        <f>Z19-SMALL(BA18:BF19,1)-SMALL(BA18:BF19,2)</f>
        <v>61</v>
      </c>
      <c r="AC19" s="48">
        <f>RANK(AB19,AB$7:AB$19)</f>
        <v>7</v>
      </c>
      <c r="AD19" s="62"/>
      <c r="AE19" s="62"/>
      <c r="AX19" s="53">
        <v>14</v>
      </c>
      <c r="AY19" s="139">
        <v>1</v>
      </c>
      <c r="AZ19" s="141"/>
      <c r="BA19" s="54">
        <f t="shared" si="9"/>
        <v>2</v>
      </c>
      <c r="BB19" s="54">
        <f t="shared" si="10"/>
        <v>3</v>
      </c>
      <c r="BC19" s="54">
        <f t="shared" si="11"/>
        <v>3</v>
      </c>
      <c r="BD19" s="54">
        <f t="shared" si="12"/>
        <v>4</v>
      </c>
      <c r="BE19" s="54">
        <f t="shared" si="13"/>
        <v>0</v>
      </c>
      <c r="BF19" s="115">
        <f t="shared" si="7"/>
        <v>3</v>
      </c>
    </row>
    <row r="20" spans="2:51" s="4" customFormat="1" ht="15" customHeight="1" thickBot="1">
      <c r="B20" s="44"/>
      <c r="C20" s="63"/>
      <c r="D20" s="63"/>
      <c r="E20" s="64"/>
      <c r="F20" s="44"/>
      <c r="G20" s="44"/>
      <c r="H20" s="44"/>
      <c r="I20" s="64" t="s">
        <v>18</v>
      </c>
      <c r="J20" s="64"/>
      <c r="K20" s="44"/>
      <c r="L20" s="64"/>
      <c r="M20" s="64" t="s">
        <v>19</v>
      </c>
      <c r="N20" s="44"/>
      <c r="O20" s="44"/>
      <c r="P20" s="64"/>
      <c r="Q20" s="64" t="s">
        <v>87</v>
      </c>
      <c r="R20" s="44"/>
      <c r="S20" s="44"/>
      <c r="T20" s="44"/>
      <c r="U20" s="44"/>
      <c r="V20" s="44"/>
      <c r="W20" s="44"/>
      <c r="X20" s="44"/>
      <c r="Y20" s="44"/>
      <c r="Z20" s="65"/>
      <c r="AA20" s="65"/>
      <c r="AB20" s="44"/>
      <c r="AC20" s="44"/>
      <c r="AD20" s="44"/>
      <c r="AE20" s="44"/>
      <c r="AX20" s="114" t="s">
        <v>30</v>
      </c>
      <c r="AY20" s="115">
        <v>0</v>
      </c>
    </row>
    <row r="21" spans="2:31" s="4" customFormat="1" ht="15" customHeight="1" thickBot="1">
      <c r="B21" s="44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1"/>
      <c r="AA21" s="61"/>
      <c r="AB21" s="62"/>
      <c r="AC21" s="62"/>
      <c r="AD21" s="62"/>
      <c r="AE21" s="44"/>
    </row>
    <row r="22" spans="2:31" s="3" customFormat="1" ht="15" customHeight="1" thickBot="1">
      <c r="B22" s="102"/>
      <c r="C22" s="71"/>
      <c r="D22" s="71"/>
      <c r="E22" s="72"/>
      <c r="F22" s="6"/>
      <c r="G22" s="6"/>
      <c r="H22" s="7"/>
      <c r="I22" s="7" t="s">
        <v>0</v>
      </c>
      <c r="J22" s="7"/>
      <c r="K22" s="7" t="s">
        <v>1</v>
      </c>
      <c r="L22" s="7"/>
      <c r="M22" s="7" t="s">
        <v>2</v>
      </c>
      <c r="N22" s="7"/>
      <c r="O22" s="7" t="s">
        <v>15</v>
      </c>
      <c r="P22" s="7"/>
      <c r="Q22" s="7" t="s">
        <v>2</v>
      </c>
      <c r="R22" s="7"/>
      <c r="S22" s="7" t="s">
        <v>3</v>
      </c>
      <c r="T22" s="7"/>
      <c r="U22" s="7"/>
      <c r="V22" s="7"/>
      <c r="W22" s="8"/>
      <c r="X22" s="35"/>
      <c r="Y22" s="35"/>
      <c r="Z22" s="61"/>
      <c r="AA22" s="61"/>
      <c r="AB22" s="62"/>
      <c r="AC22" s="62"/>
      <c r="AD22" s="62"/>
      <c r="AE22" s="62"/>
    </row>
    <row r="23" spans="2:31" s="3" customFormat="1" ht="15" customHeight="1" thickBot="1">
      <c r="B23" s="103"/>
      <c r="C23" s="101" t="s">
        <v>52</v>
      </c>
      <c r="D23" s="73"/>
      <c r="E23" s="74"/>
      <c r="F23" s="234" t="s">
        <v>97</v>
      </c>
      <c r="G23" s="234"/>
      <c r="H23" s="235" t="s">
        <v>106</v>
      </c>
      <c r="I23" s="242" t="s">
        <v>99</v>
      </c>
      <c r="J23" s="243"/>
      <c r="K23" s="244" t="s">
        <v>106</v>
      </c>
      <c r="L23" s="234" t="s">
        <v>100</v>
      </c>
      <c r="M23" s="234"/>
      <c r="N23" s="235" t="s">
        <v>107</v>
      </c>
      <c r="O23" s="247" t="s">
        <v>102</v>
      </c>
      <c r="P23" s="248"/>
      <c r="Q23" s="244" t="s">
        <v>106</v>
      </c>
      <c r="R23" s="234" t="s">
        <v>103</v>
      </c>
      <c r="S23" s="234"/>
      <c r="T23" s="235" t="s">
        <v>108</v>
      </c>
      <c r="U23" s="234" t="s">
        <v>105</v>
      </c>
      <c r="V23" s="286"/>
      <c r="W23" s="235" t="s">
        <v>106</v>
      </c>
      <c r="X23" s="287" t="s">
        <v>49</v>
      </c>
      <c r="Y23" s="288"/>
      <c r="Z23" s="77"/>
      <c r="AA23" s="69" t="s">
        <v>46</v>
      </c>
      <c r="AB23" s="6"/>
      <c r="AC23" s="68"/>
      <c r="AD23" s="62"/>
      <c r="AE23" s="62"/>
    </row>
    <row r="24" spans="2:31" s="3" customFormat="1" ht="15" customHeight="1" thickBot="1">
      <c r="B24" s="104"/>
      <c r="C24" s="75"/>
      <c r="D24" s="75"/>
      <c r="E24" s="76"/>
      <c r="F24" s="236" t="s">
        <v>73</v>
      </c>
      <c r="G24" s="236"/>
      <c r="H24" s="237"/>
      <c r="I24" s="245" t="s">
        <v>61</v>
      </c>
      <c r="J24" s="246"/>
      <c r="K24" s="237"/>
      <c r="L24" s="246" t="s">
        <v>62</v>
      </c>
      <c r="M24" s="246"/>
      <c r="N24" s="237"/>
      <c r="O24" s="245" t="s">
        <v>74</v>
      </c>
      <c r="P24" s="246"/>
      <c r="Q24" s="249"/>
      <c r="R24" s="246" t="s">
        <v>96</v>
      </c>
      <c r="S24" s="246"/>
      <c r="T24" s="249"/>
      <c r="U24" s="245" t="s">
        <v>74</v>
      </c>
      <c r="V24" s="246"/>
      <c r="W24" s="249"/>
      <c r="X24" s="289" t="s">
        <v>50</v>
      </c>
      <c r="Y24" s="290"/>
      <c r="Z24" s="291" t="s">
        <v>45</v>
      </c>
      <c r="AA24" s="292"/>
      <c r="AB24" s="293" t="s">
        <v>47</v>
      </c>
      <c r="AC24" s="292"/>
      <c r="AD24" s="62"/>
      <c r="AE24" s="62"/>
    </row>
    <row r="25" spans="2:31" s="3" customFormat="1" ht="15" customHeight="1" thickBot="1">
      <c r="B25" s="108" t="s">
        <v>71</v>
      </c>
      <c r="C25" s="19" t="s">
        <v>10</v>
      </c>
      <c r="D25" s="20" t="s">
        <v>4</v>
      </c>
      <c r="E25" s="21" t="s">
        <v>16</v>
      </c>
      <c r="F25" s="11" t="s">
        <v>5</v>
      </c>
      <c r="G25" s="12" t="s">
        <v>17</v>
      </c>
      <c r="H25" s="13" t="s">
        <v>8</v>
      </c>
      <c r="I25" s="11" t="s">
        <v>5</v>
      </c>
      <c r="J25" s="12" t="s">
        <v>17</v>
      </c>
      <c r="K25" s="13" t="s">
        <v>8</v>
      </c>
      <c r="L25" s="33" t="s">
        <v>5</v>
      </c>
      <c r="M25" s="12" t="s">
        <v>17</v>
      </c>
      <c r="N25" s="13" t="s">
        <v>8</v>
      </c>
      <c r="O25" s="11" t="s">
        <v>5</v>
      </c>
      <c r="P25" s="12" t="s">
        <v>17</v>
      </c>
      <c r="Q25" s="13" t="s">
        <v>8</v>
      </c>
      <c r="R25" s="33" t="s">
        <v>5</v>
      </c>
      <c r="S25" s="12" t="s">
        <v>17</v>
      </c>
      <c r="T25" s="13" t="s">
        <v>8</v>
      </c>
      <c r="U25" s="11" t="s">
        <v>5</v>
      </c>
      <c r="V25" s="12" t="s">
        <v>17</v>
      </c>
      <c r="W25" s="57" t="s">
        <v>8</v>
      </c>
      <c r="X25" s="78" t="s">
        <v>14</v>
      </c>
      <c r="Y25" s="40" t="s">
        <v>48</v>
      </c>
      <c r="Z25" s="20" t="s">
        <v>14</v>
      </c>
      <c r="AA25" s="40" t="s">
        <v>48</v>
      </c>
      <c r="AB25" s="20" t="s">
        <v>14</v>
      </c>
      <c r="AC25" s="40" t="s">
        <v>48</v>
      </c>
      <c r="AD25" s="62"/>
      <c r="AE25" s="62"/>
    </row>
    <row r="26" spans="2:58" s="3" customFormat="1" ht="15" customHeight="1">
      <c r="B26" s="105"/>
      <c r="C26" s="111" t="s">
        <v>31</v>
      </c>
      <c r="D26" s="88" t="s">
        <v>33</v>
      </c>
      <c r="E26" s="164">
        <v>94</v>
      </c>
      <c r="F26" s="18">
        <v>10</v>
      </c>
      <c r="G26" s="14"/>
      <c r="H26" s="15">
        <f aca="true" t="shared" si="14" ref="H26:H39">INT(IF((LOOKUP(F26,$AX$6:$AX$20,$AY$6:$AY$20)-IF(G26="sc",5,0))&lt;0,0,(LOOKUP(F26,$AX$6:$AX$20,$AY$6:$AY$20)-IF(G26="sc",5,0)))/IF(G26="ps",2,1))</f>
        <v>5</v>
      </c>
      <c r="I26" s="18">
        <v>3</v>
      </c>
      <c r="J26" s="14"/>
      <c r="K26" s="15">
        <f aca="true" t="shared" si="15" ref="K26:K39">INT(IF((LOOKUP(I26,$AX$6:$AX$20,$AY$6:$AY$20)-IF(J26="sc",5,0))&lt;0,0,(LOOKUP(I26,$AX$6:$AX$20,$AY$6:$AY$20)-IF(J26="sc",5,0)))/IF(J26="ps",2,1))</f>
        <v>14</v>
      </c>
      <c r="L26" s="124">
        <v>11</v>
      </c>
      <c r="M26" s="14"/>
      <c r="N26" s="15">
        <f aca="true" t="shared" si="16" ref="N26:N39">INT(IF((LOOKUP(L26,$AX$6:$AX$20,$AY$6:$AY$20)-IF(M26="sc",5,0))&lt;0,0,(LOOKUP(L26,$AX$6:$AX$20,$AY$6:$AY$20)-IF(M26="sc",5,0)))/IF(M26="ps",2,1))</f>
        <v>4</v>
      </c>
      <c r="O26" s="18">
        <v>11</v>
      </c>
      <c r="P26" s="14"/>
      <c r="Q26" s="15">
        <f aca="true" t="shared" si="17" ref="Q26:Q39">INT(IF((LOOKUP(O26,$AX$6:$AX$20,$AY$6:$AY$20)-IF(P26="sc",5,0))&lt;0,0,(LOOKUP(O26,$AX$6:$AX$20,$AY$6:$AY$20)-IF(P26="sc",5,0)))/IF(P26="ps",2,1))</f>
        <v>4</v>
      </c>
      <c r="R26" s="124">
        <v>11</v>
      </c>
      <c r="S26" s="14"/>
      <c r="T26" s="15">
        <f aca="true" t="shared" si="18" ref="T26:T39">INT(IF((LOOKUP(R26,$AX$6:$AX$20,$AY$6:$AY$20)-IF(S26="sc",5,0))&lt;0,0,(LOOKUP(R26,$AX$6:$AX$20,$AY$6:$AY$20)-IF(S26="sc",5,0)))/IF(S26="ps",2,1))</f>
        <v>4</v>
      </c>
      <c r="U26" s="124">
        <v>12</v>
      </c>
      <c r="V26" s="14"/>
      <c r="W26" s="15">
        <f aca="true" t="shared" si="19" ref="W26:W39">INT(IF((LOOKUP(U26,$AX$6:$AX$20,$AY$6:$AY$20)-IF(V26="sc",5,0))&lt;0,0,(LOOKUP(U26,$AX$6:$AX$20,$AY$6:$AY$20)-IF(V26="sc",5,0)))/IF(V26="ps",2,1))</f>
        <v>3</v>
      </c>
      <c r="X26" s="9">
        <f>+H26+K26+N26+Q26+T26+W26</f>
        <v>34</v>
      </c>
      <c r="Y26" s="97">
        <f aca="true" t="shared" si="20" ref="Y26:Y39">RANK(X26,X$26:X$39)</f>
        <v>12</v>
      </c>
      <c r="Z26" s="36"/>
      <c r="AA26" s="41"/>
      <c r="AB26" s="45"/>
      <c r="AC26" s="46"/>
      <c r="AD26" s="62"/>
      <c r="AE26" s="62"/>
      <c r="AX26" s="109"/>
      <c r="AY26" s="109"/>
      <c r="AZ26" s="55" t="s">
        <v>36</v>
      </c>
      <c r="BA26" s="52">
        <f>IF($AB$1&gt;0,H26," ")</f>
        <v>5</v>
      </c>
      <c r="BB26" s="52">
        <f>IF($AB$1&gt;1,K26," ")</f>
        <v>14</v>
      </c>
      <c r="BC26" s="52">
        <f>IF($AB$1&gt;2,N26," ")</f>
        <v>4</v>
      </c>
      <c r="BD26" s="52">
        <f>IF($AB$1&gt;3,Q26," ")</f>
        <v>4</v>
      </c>
      <c r="BE26" s="52">
        <f>IF($AB$1&gt;4,T26," ")</f>
        <v>4</v>
      </c>
      <c r="BF26" s="140">
        <f aca="true" t="shared" si="21" ref="BF26:BF39">IF($AB$1&gt;5,W26," ")</f>
        <v>3</v>
      </c>
    </row>
    <row r="27" spans="2:58" s="3" customFormat="1" ht="15" customHeight="1" thickBot="1">
      <c r="B27" s="106">
        <v>8</v>
      </c>
      <c r="C27" s="112" t="s">
        <v>11</v>
      </c>
      <c r="D27" s="87" t="s">
        <v>28</v>
      </c>
      <c r="E27" s="165">
        <v>70</v>
      </c>
      <c r="F27" s="17">
        <v>3</v>
      </c>
      <c r="G27" s="16"/>
      <c r="H27" s="128">
        <f t="shared" si="14"/>
        <v>14</v>
      </c>
      <c r="I27" s="17">
        <v>5</v>
      </c>
      <c r="J27" s="16"/>
      <c r="K27" s="128">
        <f t="shared" si="15"/>
        <v>10</v>
      </c>
      <c r="L27" s="125">
        <v>9</v>
      </c>
      <c r="M27" s="16"/>
      <c r="N27" s="128">
        <f t="shared" si="16"/>
        <v>6</v>
      </c>
      <c r="O27" s="17">
        <v>2</v>
      </c>
      <c r="P27" s="16"/>
      <c r="Q27" s="128">
        <f t="shared" si="17"/>
        <v>16</v>
      </c>
      <c r="R27" s="125">
        <v>6</v>
      </c>
      <c r="S27" s="16"/>
      <c r="T27" s="128">
        <f t="shared" si="18"/>
        <v>9</v>
      </c>
      <c r="U27" s="125">
        <v>9</v>
      </c>
      <c r="V27" s="16"/>
      <c r="W27" s="128">
        <f t="shared" si="19"/>
        <v>6</v>
      </c>
      <c r="X27" s="9">
        <f aca="true" t="shared" si="22" ref="X27:X39">+H27+K27+N27+Q27+T27+W27</f>
        <v>61</v>
      </c>
      <c r="Y27" s="98">
        <f t="shared" si="20"/>
        <v>4</v>
      </c>
      <c r="Z27" s="37">
        <f>+X26+X27</f>
        <v>95</v>
      </c>
      <c r="AA27" s="42">
        <f>RANK(Z27,Z$27:Z$39)</f>
        <v>4</v>
      </c>
      <c r="AB27" s="47">
        <f>Z27-SMALL(BA26:BF27,1)-SMALL(BA26:BF27,2)</f>
        <v>88</v>
      </c>
      <c r="AC27" s="48">
        <f>RANK(AB27,AB$27:AB$39)</f>
        <v>4</v>
      </c>
      <c r="AD27" s="62"/>
      <c r="AE27" s="62"/>
      <c r="AX27" s="109"/>
      <c r="AY27" s="109"/>
      <c r="AZ27" s="56"/>
      <c r="BA27" s="54">
        <f aca="true" t="shared" si="23" ref="BA27:BA39">IF($AB$1&gt;0,H27," ")</f>
        <v>14</v>
      </c>
      <c r="BB27" s="54">
        <f aca="true" t="shared" si="24" ref="BB27:BB39">IF($AB$1&gt;1,K27," ")</f>
        <v>10</v>
      </c>
      <c r="BC27" s="54">
        <f aca="true" t="shared" si="25" ref="BC27:BC39">IF($AB$1&gt;2,N27," ")</f>
        <v>6</v>
      </c>
      <c r="BD27" s="54">
        <f aca="true" t="shared" si="26" ref="BD27:BD39">IF($AB$1&gt;3,Q27," ")</f>
        <v>16</v>
      </c>
      <c r="BE27" s="54">
        <f aca="true" t="shared" si="27" ref="BE27:BE39">IF($AB$1&gt;4,T27," ")</f>
        <v>9</v>
      </c>
      <c r="BF27" s="115">
        <f t="shared" si="21"/>
        <v>6</v>
      </c>
    </row>
    <row r="28" spans="2:58" s="3" customFormat="1" ht="15" customHeight="1">
      <c r="B28" s="105"/>
      <c r="C28" s="225" t="s">
        <v>63</v>
      </c>
      <c r="D28" s="226" t="s">
        <v>112</v>
      </c>
      <c r="E28" s="227">
        <v>80</v>
      </c>
      <c r="F28" s="18" t="s">
        <v>30</v>
      </c>
      <c r="G28" s="130"/>
      <c r="H28" s="131">
        <f t="shared" si="14"/>
        <v>0</v>
      </c>
      <c r="I28" s="18">
        <v>1</v>
      </c>
      <c r="J28" s="130" t="s">
        <v>130</v>
      </c>
      <c r="K28" s="131">
        <f t="shared" si="15"/>
        <v>20</v>
      </c>
      <c r="L28" s="124">
        <v>2</v>
      </c>
      <c r="M28" s="130"/>
      <c r="N28" s="131">
        <f t="shared" si="16"/>
        <v>16</v>
      </c>
      <c r="O28" s="18">
        <v>5</v>
      </c>
      <c r="P28" s="130"/>
      <c r="Q28" s="131">
        <f t="shared" si="17"/>
        <v>10</v>
      </c>
      <c r="R28" s="124">
        <v>1</v>
      </c>
      <c r="S28" s="130" t="s">
        <v>130</v>
      </c>
      <c r="T28" s="131">
        <f t="shared" si="18"/>
        <v>20</v>
      </c>
      <c r="U28" s="124">
        <v>3</v>
      </c>
      <c r="V28" s="130"/>
      <c r="W28" s="131">
        <f t="shared" si="19"/>
        <v>14</v>
      </c>
      <c r="X28" s="96">
        <f t="shared" si="22"/>
        <v>80</v>
      </c>
      <c r="Y28" s="97">
        <f t="shared" si="20"/>
        <v>1</v>
      </c>
      <c r="Z28" s="38"/>
      <c r="AA28" s="43"/>
      <c r="AB28" s="49"/>
      <c r="AC28" s="50"/>
      <c r="AD28" s="62"/>
      <c r="AE28" s="62"/>
      <c r="AZ28" s="55" t="s">
        <v>37</v>
      </c>
      <c r="BA28" s="52">
        <f t="shared" si="23"/>
        <v>0</v>
      </c>
      <c r="BB28" s="52">
        <f t="shared" si="24"/>
        <v>20</v>
      </c>
      <c r="BC28" s="52">
        <f t="shared" si="25"/>
        <v>16</v>
      </c>
      <c r="BD28" s="52">
        <f t="shared" si="26"/>
        <v>10</v>
      </c>
      <c r="BE28" s="52">
        <f t="shared" si="27"/>
        <v>20</v>
      </c>
      <c r="BF28" s="140">
        <f t="shared" si="21"/>
        <v>14</v>
      </c>
    </row>
    <row r="29" spans="2:58" s="3" customFormat="1" ht="15" customHeight="1" thickBot="1">
      <c r="B29" s="106">
        <v>9</v>
      </c>
      <c r="C29" s="228" t="s">
        <v>11</v>
      </c>
      <c r="D29" s="229" t="s">
        <v>113</v>
      </c>
      <c r="E29" s="230">
        <v>75</v>
      </c>
      <c r="F29" s="17" t="s">
        <v>30</v>
      </c>
      <c r="G29" s="133"/>
      <c r="H29" s="134">
        <f t="shared" si="14"/>
        <v>0</v>
      </c>
      <c r="I29" s="17">
        <v>9</v>
      </c>
      <c r="J29" s="133"/>
      <c r="K29" s="134">
        <f t="shared" si="15"/>
        <v>6</v>
      </c>
      <c r="L29" s="125" t="s">
        <v>30</v>
      </c>
      <c r="M29" s="133"/>
      <c r="N29" s="134">
        <f t="shared" si="16"/>
        <v>0</v>
      </c>
      <c r="O29" s="17">
        <v>1</v>
      </c>
      <c r="P29" s="133" t="s">
        <v>130</v>
      </c>
      <c r="Q29" s="134">
        <f t="shared" si="17"/>
        <v>20</v>
      </c>
      <c r="R29" s="125">
        <v>2</v>
      </c>
      <c r="S29" s="133"/>
      <c r="T29" s="134">
        <f t="shared" si="18"/>
        <v>16</v>
      </c>
      <c r="U29" s="125">
        <v>4</v>
      </c>
      <c r="V29" s="133"/>
      <c r="W29" s="134">
        <f t="shared" si="19"/>
        <v>12</v>
      </c>
      <c r="X29" s="70">
        <f t="shared" si="22"/>
        <v>54</v>
      </c>
      <c r="Y29" s="98">
        <f t="shared" si="20"/>
        <v>6</v>
      </c>
      <c r="Z29" s="37">
        <f>+X28+X29</f>
        <v>134</v>
      </c>
      <c r="AA29" s="42">
        <f>RANK(Z29,Z$27:Z$39)</f>
        <v>1</v>
      </c>
      <c r="AB29" s="47">
        <f>Z29-SMALL(BA28:BF29,1)-SMALL(BA28:BF29,2)</f>
        <v>134</v>
      </c>
      <c r="AC29" s="48">
        <f>RANK(AB29,AB$27:AB$39)</f>
        <v>1</v>
      </c>
      <c r="AD29" s="62"/>
      <c r="AE29" s="62"/>
      <c r="AZ29" s="56"/>
      <c r="BA29" s="54">
        <f t="shared" si="23"/>
        <v>0</v>
      </c>
      <c r="BB29" s="54">
        <f t="shared" si="24"/>
        <v>6</v>
      </c>
      <c r="BC29" s="54">
        <f t="shared" si="25"/>
        <v>0</v>
      </c>
      <c r="BD29" s="54">
        <f t="shared" si="26"/>
        <v>20</v>
      </c>
      <c r="BE29" s="54">
        <f t="shared" si="27"/>
        <v>16</v>
      </c>
      <c r="BF29" s="115">
        <f t="shared" si="21"/>
        <v>12</v>
      </c>
    </row>
    <row r="30" spans="2:58" s="3" customFormat="1" ht="15" customHeight="1">
      <c r="B30" s="105"/>
      <c r="C30" s="111" t="s">
        <v>12</v>
      </c>
      <c r="D30" s="88" t="s">
        <v>9</v>
      </c>
      <c r="E30" s="160">
        <v>75</v>
      </c>
      <c r="F30" s="129">
        <v>1</v>
      </c>
      <c r="G30" s="14" t="s">
        <v>130</v>
      </c>
      <c r="H30" s="15">
        <f t="shared" si="14"/>
        <v>20</v>
      </c>
      <c r="I30" s="129">
        <v>6</v>
      </c>
      <c r="J30" s="14"/>
      <c r="K30" s="15">
        <f t="shared" si="15"/>
        <v>9</v>
      </c>
      <c r="L30" s="135">
        <v>1</v>
      </c>
      <c r="M30" s="14" t="s">
        <v>130</v>
      </c>
      <c r="N30" s="15">
        <f t="shared" si="16"/>
        <v>20</v>
      </c>
      <c r="O30" s="129">
        <v>7</v>
      </c>
      <c r="P30" s="14"/>
      <c r="Q30" s="15">
        <f t="shared" si="17"/>
        <v>8</v>
      </c>
      <c r="R30" s="18">
        <v>14</v>
      </c>
      <c r="S30" s="14"/>
      <c r="T30" s="15">
        <f t="shared" si="18"/>
        <v>1</v>
      </c>
      <c r="U30" s="135">
        <v>2</v>
      </c>
      <c r="V30" s="14"/>
      <c r="W30" s="15">
        <f t="shared" si="19"/>
        <v>16</v>
      </c>
      <c r="X30" s="9">
        <f t="shared" si="22"/>
        <v>74</v>
      </c>
      <c r="Y30" s="97">
        <f t="shared" si="20"/>
        <v>3</v>
      </c>
      <c r="Z30" s="38"/>
      <c r="AA30" s="43"/>
      <c r="AB30" s="49"/>
      <c r="AC30" s="50"/>
      <c r="AD30" s="62"/>
      <c r="AE30" s="62"/>
      <c r="AZ30" s="55" t="s">
        <v>38</v>
      </c>
      <c r="BA30" s="52">
        <f t="shared" si="23"/>
        <v>20</v>
      </c>
      <c r="BB30" s="52">
        <f t="shared" si="24"/>
        <v>9</v>
      </c>
      <c r="BC30" s="52">
        <f t="shared" si="25"/>
        <v>20</v>
      </c>
      <c r="BD30" s="52">
        <f t="shared" si="26"/>
        <v>8</v>
      </c>
      <c r="BE30" s="52">
        <f t="shared" si="27"/>
        <v>1</v>
      </c>
      <c r="BF30" s="140">
        <f t="shared" si="21"/>
        <v>16</v>
      </c>
    </row>
    <row r="31" spans="2:58" s="3" customFormat="1" ht="15" customHeight="1" thickBot="1">
      <c r="B31" s="106">
        <v>10</v>
      </c>
      <c r="C31" s="112" t="s">
        <v>13</v>
      </c>
      <c r="D31" s="87" t="s">
        <v>122</v>
      </c>
      <c r="E31" s="166">
        <v>68</v>
      </c>
      <c r="F31" s="132">
        <v>6</v>
      </c>
      <c r="G31" s="16"/>
      <c r="H31" s="128">
        <f t="shared" si="14"/>
        <v>9</v>
      </c>
      <c r="I31" s="132">
        <v>8</v>
      </c>
      <c r="J31" s="16"/>
      <c r="K31" s="128">
        <f t="shared" si="15"/>
        <v>7</v>
      </c>
      <c r="L31" s="136">
        <v>3</v>
      </c>
      <c r="M31" s="16"/>
      <c r="N31" s="128">
        <f t="shared" si="16"/>
        <v>14</v>
      </c>
      <c r="O31" s="132">
        <v>12</v>
      </c>
      <c r="P31" s="16"/>
      <c r="Q31" s="128">
        <f t="shared" si="17"/>
        <v>3</v>
      </c>
      <c r="R31" s="17">
        <v>12</v>
      </c>
      <c r="S31" s="16" t="s">
        <v>129</v>
      </c>
      <c r="T31" s="128">
        <f t="shared" si="18"/>
        <v>1</v>
      </c>
      <c r="U31" s="136">
        <v>8</v>
      </c>
      <c r="V31" s="16"/>
      <c r="W31" s="128">
        <f t="shared" si="19"/>
        <v>7</v>
      </c>
      <c r="X31" s="9">
        <f t="shared" si="22"/>
        <v>41</v>
      </c>
      <c r="Y31" s="98">
        <f t="shared" si="20"/>
        <v>10</v>
      </c>
      <c r="Z31" s="37">
        <f>+X30+X31</f>
        <v>115</v>
      </c>
      <c r="AA31" s="42">
        <f>RANK(Z31,Z$27:Z$39)</f>
        <v>3</v>
      </c>
      <c r="AB31" s="47">
        <f>Z31-SMALL(BA30:BF31,1)-SMALL(BA30:BF31,2)</f>
        <v>113</v>
      </c>
      <c r="AC31" s="48">
        <f>RANK(AB31,AB$27:AB$39)</f>
        <v>3</v>
      </c>
      <c r="AD31" s="62"/>
      <c r="AE31" s="62"/>
      <c r="AZ31" s="56"/>
      <c r="BA31" s="54">
        <f t="shared" si="23"/>
        <v>9</v>
      </c>
      <c r="BB31" s="54">
        <f t="shared" si="24"/>
        <v>7</v>
      </c>
      <c r="BC31" s="54">
        <f t="shared" si="25"/>
        <v>14</v>
      </c>
      <c r="BD31" s="54">
        <f t="shared" si="26"/>
        <v>3</v>
      </c>
      <c r="BE31" s="54">
        <f t="shared" si="27"/>
        <v>1</v>
      </c>
      <c r="BF31" s="115">
        <f t="shared" si="21"/>
        <v>7</v>
      </c>
    </row>
    <row r="32" spans="2:58" s="3" customFormat="1" ht="15" customHeight="1">
      <c r="B32" s="105"/>
      <c r="C32" s="93" t="s">
        <v>65</v>
      </c>
      <c r="D32" s="92" t="s">
        <v>67</v>
      </c>
      <c r="E32" s="167">
        <v>80</v>
      </c>
      <c r="F32" s="18">
        <v>9</v>
      </c>
      <c r="G32" s="130"/>
      <c r="H32" s="131">
        <f t="shared" si="14"/>
        <v>6</v>
      </c>
      <c r="I32" s="18">
        <v>11</v>
      </c>
      <c r="J32" s="130"/>
      <c r="K32" s="131">
        <f t="shared" si="15"/>
        <v>4</v>
      </c>
      <c r="L32" s="124">
        <v>10</v>
      </c>
      <c r="M32" s="130"/>
      <c r="N32" s="131">
        <f t="shared" si="16"/>
        <v>5</v>
      </c>
      <c r="O32" s="18">
        <v>6</v>
      </c>
      <c r="P32" s="130"/>
      <c r="Q32" s="131">
        <f t="shared" si="17"/>
        <v>9</v>
      </c>
      <c r="R32" s="135">
        <v>8</v>
      </c>
      <c r="S32" s="130"/>
      <c r="T32" s="131">
        <f t="shared" si="18"/>
        <v>7</v>
      </c>
      <c r="U32" s="124">
        <v>10</v>
      </c>
      <c r="V32" s="130"/>
      <c r="W32" s="131">
        <f t="shared" si="19"/>
        <v>5</v>
      </c>
      <c r="X32" s="96">
        <f t="shared" si="22"/>
        <v>36</v>
      </c>
      <c r="Y32" s="97">
        <f t="shared" si="20"/>
        <v>11</v>
      </c>
      <c r="Z32" s="39"/>
      <c r="AA32" s="43"/>
      <c r="AB32" s="51"/>
      <c r="AC32" s="50"/>
      <c r="AD32" s="62"/>
      <c r="AE32" s="62"/>
      <c r="AZ32" s="55" t="s">
        <v>39</v>
      </c>
      <c r="BA32" s="52">
        <f t="shared" si="23"/>
        <v>6</v>
      </c>
      <c r="BB32" s="52">
        <f t="shared" si="24"/>
        <v>4</v>
      </c>
      <c r="BC32" s="52">
        <f t="shared" si="25"/>
        <v>5</v>
      </c>
      <c r="BD32" s="52">
        <f t="shared" si="26"/>
        <v>9</v>
      </c>
      <c r="BE32" s="52">
        <f t="shared" si="27"/>
        <v>7</v>
      </c>
      <c r="BF32" s="140">
        <f t="shared" si="21"/>
        <v>5</v>
      </c>
    </row>
    <row r="33" spans="2:58" s="3" customFormat="1" ht="15" customHeight="1" thickBot="1">
      <c r="B33" s="106">
        <v>11</v>
      </c>
      <c r="C33" s="94" t="s">
        <v>66</v>
      </c>
      <c r="D33" s="168" t="s">
        <v>123</v>
      </c>
      <c r="E33" s="169">
        <v>85</v>
      </c>
      <c r="F33" s="17">
        <v>12</v>
      </c>
      <c r="G33" s="133"/>
      <c r="H33" s="134">
        <f t="shared" si="14"/>
        <v>3</v>
      </c>
      <c r="I33" s="17">
        <v>14</v>
      </c>
      <c r="J33" s="133"/>
      <c r="K33" s="134">
        <f t="shared" si="15"/>
        <v>1</v>
      </c>
      <c r="L33" s="125">
        <v>13</v>
      </c>
      <c r="M33" s="133"/>
      <c r="N33" s="134">
        <f t="shared" si="16"/>
        <v>2</v>
      </c>
      <c r="O33" s="17" t="s">
        <v>30</v>
      </c>
      <c r="P33" s="133"/>
      <c r="Q33" s="134">
        <f t="shared" si="17"/>
        <v>0</v>
      </c>
      <c r="R33" s="125">
        <v>13</v>
      </c>
      <c r="S33" s="133"/>
      <c r="T33" s="134">
        <f t="shared" si="18"/>
        <v>2</v>
      </c>
      <c r="U33" s="125">
        <v>14</v>
      </c>
      <c r="V33" s="133"/>
      <c r="W33" s="134">
        <f t="shared" si="19"/>
        <v>1</v>
      </c>
      <c r="X33" s="70">
        <f t="shared" si="22"/>
        <v>9</v>
      </c>
      <c r="Y33" s="98">
        <f t="shared" si="20"/>
        <v>14</v>
      </c>
      <c r="Z33" s="37">
        <f>+X32+X33</f>
        <v>45</v>
      </c>
      <c r="AA33" s="42">
        <f>RANK(Z33,Z$27:Z$39)</f>
        <v>7</v>
      </c>
      <c r="AB33" s="47">
        <f>Z33-SMALL(BA32:BF33,1)-SMALL(BA32:BF33,2)</f>
        <v>44</v>
      </c>
      <c r="AC33" s="48">
        <f>RANK(AB33,AB$27:AB$39)</f>
        <v>7</v>
      </c>
      <c r="AD33" s="62"/>
      <c r="AE33" s="62"/>
      <c r="AZ33" s="56"/>
      <c r="BA33" s="54">
        <f t="shared" si="23"/>
        <v>3</v>
      </c>
      <c r="BB33" s="54">
        <f t="shared" si="24"/>
        <v>1</v>
      </c>
      <c r="BC33" s="54">
        <f t="shared" si="25"/>
        <v>2</v>
      </c>
      <c r="BD33" s="54">
        <f t="shared" si="26"/>
        <v>0</v>
      </c>
      <c r="BE33" s="54">
        <f t="shared" si="27"/>
        <v>2</v>
      </c>
      <c r="BF33" s="115">
        <f t="shared" si="21"/>
        <v>1</v>
      </c>
    </row>
    <row r="34" spans="2:58" s="3" customFormat="1" ht="15" customHeight="1">
      <c r="B34" s="105"/>
      <c r="C34" s="170" t="s">
        <v>58</v>
      </c>
      <c r="D34" s="171" t="s">
        <v>54</v>
      </c>
      <c r="E34" s="172">
        <v>92</v>
      </c>
      <c r="F34" s="129">
        <v>5</v>
      </c>
      <c r="G34" s="14"/>
      <c r="H34" s="15">
        <f t="shared" si="14"/>
        <v>10</v>
      </c>
      <c r="I34" s="129">
        <v>2</v>
      </c>
      <c r="J34" s="14"/>
      <c r="K34" s="15">
        <f t="shared" si="15"/>
        <v>16</v>
      </c>
      <c r="L34" s="135">
        <v>7</v>
      </c>
      <c r="M34" s="14"/>
      <c r="N34" s="15">
        <f t="shared" si="16"/>
        <v>8</v>
      </c>
      <c r="O34" s="129">
        <v>10</v>
      </c>
      <c r="P34" s="14"/>
      <c r="Q34" s="15">
        <f t="shared" si="17"/>
        <v>5</v>
      </c>
      <c r="R34" s="135">
        <v>7</v>
      </c>
      <c r="S34" s="14"/>
      <c r="T34" s="15">
        <f t="shared" si="18"/>
        <v>8</v>
      </c>
      <c r="U34" s="135">
        <v>5</v>
      </c>
      <c r="V34" s="14"/>
      <c r="W34" s="15">
        <f t="shared" si="19"/>
        <v>10</v>
      </c>
      <c r="X34" s="9">
        <f t="shared" si="22"/>
        <v>57</v>
      </c>
      <c r="Y34" s="97">
        <f t="shared" si="20"/>
        <v>5</v>
      </c>
      <c r="Z34" s="38"/>
      <c r="AA34" s="43"/>
      <c r="AB34" s="49"/>
      <c r="AC34" s="50"/>
      <c r="AD34" s="62"/>
      <c r="AE34" s="62"/>
      <c r="AZ34" s="55" t="s">
        <v>40</v>
      </c>
      <c r="BA34" s="52">
        <f t="shared" si="23"/>
        <v>10</v>
      </c>
      <c r="BB34" s="52">
        <f t="shared" si="24"/>
        <v>16</v>
      </c>
      <c r="BC34" s="52">
        <f t="shared" si="25"/>
        <v>8</v>
      </c>
      <c r="BD34" s="52">
        <f t="shared" si="26"/>
        <v>5</v>
      </c>
      <c r="BE34" s="52">
        <f t="shared" si="27"/>
        <v>8</v>
      </c>
      <c r="BF34" s="140">
        <f t="shared" si="21"/>
        <v>10</v>
      </c>
    </row>
    <row r="35" spans="2:58" s="3" customFormat="1" ht="15" customHeight="1" thickBot="1">
      <c r="B35" s="106">
        <v>12</v>
      </c>
      <c r="C35" s="170"/>
      <c r="D35" s="173" t="s">
        <v>114</v>
      </c>
      <c r="E35" s="174">
        <v>85</v>
      </c>
      <c r="F35" s="132">
        <v>11</v>
      </c>
      <c r="G35" s="16"/>
      <c r="H35" s="128">
        <f t="shared" si="14"/>
        <v>4</v>
      </c>
      <c r="I35" s="132">
        <v>4</v>
      </c>
      <c r="J35" s="16"/>
      <c r="K35" s="128">
        <f t="shared" si="15"/>
        <v>12</v>
      </c>
      <c r="L35" s="136">
        <v>12</v>
      </c>
      <c r="M35" s="16" t="s">
        <v>129</v>
      </c>
      <c r="N35" s="128">
        <f t="shared" si="16"/>
        <v>1</v>
      </c>
      <c r="O35" s="132">
        <v>13</v>
      </c>
      <c r="P35" s="16" t="s">
        <v>128</v>
      </c>
      <c r="Q35" s="128">
        <f t="shared" si="17"/>
        <v>0</v>
      </c>
      <c r="R35" s="136">
        <v>10</v>
      </c>
      <c r="S35" s="16"/>
      <c r="T35" s="128">
        <f t="shared" si="18"/>
        <v>5</v>
      </c>
      <c r="U35" s="136">
        <v>7</v>
      </c>
      <c r="V35" s="16"/>
      <c r="W35" s="128">
        <f t="shared" si="19"/>
        <v>8</v>
      </c>
      <c r="X35" s="9">
        <f t="shared" si="22"/>
        <v>30</v>
      </c>
      <c r="Y35" s="98">
        <f t="shared" si="20"/>
        <v>13</v>
      </c>
      <c r="Z35" s="37">
        <f>+X34+X35</f>
        <v>87</v>
      </c>
      <c r="AA35" s="42">
        <f>RANK(Z35,Z$27:Z$39)</f>
        <v>5</v>
      </c>
      <c r="AB35" s="47">
        <f>Z35-SMALL(BA34:BF35,1)-SMALL(BA34:BF35,2)</f>
        <v>86</v>
      </c>
      <c r="AC35" s="48">
        <f>RANK(AB35,AB$27:AB$39)</f>
        <v>5</v>
      </c>
      <c r="AD35" s="62"/>
      <c r="AE35" s="62"/>
      <c r="AZ35" s="56"/>
      <c r="BA35" s="54">
        <f t="shared" si="23"/>
        <v>4</v>
      </c>
      <c r="BB35" s="54">
        <f t="shared" si="24"/>
        <v>12</v>
      </c>
      <c r="BC35" s="54">
        <f t="shared" si="25"/>
        <v>1</v>
      </c>
      <c r="BD35" s="54">
        <f t="shared" si="26"/>
        <v>0</v>
      </c>
      <c r="BE35" s="54">
        <f t="shared" si="27"/>
        <v>5</v>
      </c>
      <c r="BF35" s="115">
        <f t="shared" si="21"/>
        <v>8</v>
      </c>
    </row>
    <row r="36" spans="2:58" s="3" customFormat="1" ht="15" customHeight="1" thickBot="1">
      <c r="B36" s="105"/>
      <c r="C36" s="143" t="s">
        <v>81</v>
      </c>
      <c r="D36" s="126" t="s">
        <v>84</v>
      </c>
      <c r="E36" s="175">
        <v>74</v>
      </c>
      <c r="F36" s="18">
        <v>7</v>
      </c>
      <c r="G36" s="130"/>
      <c r="H36" s="131">
        <f t="shared" si="14"/>
        <v>8</v>
      </c>
      <c r="I36" s="18">
        <v>7</v>
      </c>
      <c r="J36" s="130"/>
      <c r="K36" s="131">
        <f t="shared" si="15"/>
        <v>8</v>
      </c>
      <c r="L36" s="124">
        <v>5</v>
      </c>
      <c r="M36" s="130"/>
      <c r="N36" s="131">
        <f t="shared" si="16"/>
        <v>10</v>
      </c>
      <c r="O36" s="18">
        <v>9</v>
      </c>
      <c r="P36" s="130"/>
      <c r="Q36" s="131">
        <f t="shared" si="17"/>
        <v>6</v>
      </c>
      <c r="R36" s="124">
        <v>9</v>
      </c>
      <c r="S36" s="130"/>
      <c r="T36" s="131">
        <f t="shared" si="18"/>
        <v>6</v>
      </c>
      <c r="U36" s="124">
        <v>11</v>
      </c>
      <c r="V36" s="130"/>
      <c r="W36" s="131">
        <f t="shared" si="19"/>
        <v>4</v>
      </c>
      <c r="X36" s="96">
        <f t="shared" si="22"/>
        <v>42</v>
      </c>
      <c r="Y36" s="97">
        <f t="shared" si="20"/>
        <v>9</v>
      </c>
      <c r="Z36" s="36"/>
      <c r="AA36" s="41"/>
      <c r="AB36" s="45"/>
      <c r="AC36" s="46"/>
      <c r="AD36" s="62"/>
      <c r="AE36" s="62"/>
      <c r="AZ36" s="55" t="s">
        <v>41</v>
      </c>
      <c r="BA36" s="52">
        <f t="shared" si="23"/>
        <v>8</v>
      </c>
      <c r="BB36" s="52">
        <f t="shared" si="24"/>
        <v>8</v>
      </c>
      <c r="BC36" s="52">
        <f t="shared" si="25"/>
        <v>10</v>
      </c>
      <c r="BD36" s="52">
        <f t="shared" si="26"/>
        <v>6</v>
      </c>
      <c r="BE36" s="52">
        <f t="shared" si="27"/>
        <v>6</v>
      </c>
      <c r="BF36" s="140">
        <f t="shared" si="21"/>
        <v>4</v>
      </c>
    </row>
    <row r="37" spans="2:58" s="3" customFormat="1" ht="15" customHeight="1" thickBot="1">
      <c r="B37" s="106">
        <v>13</v>
      </c>
      <c r="C37" s="137" t="s">
        <v>82</v>
      </c>
      <c r="D37" s="127" t="s">
        <v>83</v>
      </c>
      <c r="E37" s="176">
        <v>90</v>
      </c>
      <c r="F37" s="17">
        <v>4</v>
      </c>
      <c r="G37" s="133"/>
      <c r="H37" s="134">
        <f t="shared" si="14"/>
        <v>12</v>
      </c>
      <c r="I37" s="17">
        <v>13</v>
      </c>
      <c r="J37" s="133"/>
      <c r="K37" s="134">
        <f t="shared" si="15"/>
        <v>2</v>
      </c>
      <c r="L37" s="125">
        <v>6</v>
      </c>
      <c r="M37" s="133"/>
      <c r="N37" s="134">
        <f t="shared" si="16"/>
        <v>9</v>
      </c>
      <c r="O37" s="17">
        <v>8</v>
      </c>
      <c r="P37" s="133"/>
      <c r="Q37" s="134">
        <f t="shared" si="17"/>
        <v>7</v>
      </c>
      <c r="R37" s="125">
        <v>4</v>
      </c>
      <c r="S37" s="133"/>
      <c r="T37" s="134">
        <f t="shared" si="18"/>
        <v>12</v>
      </c>
      <c r="U37" s="125">
        <v>13</v>
      </c>
      <c r="V37" s="133"/>
      <c r="W37" s="134">
        <f t="shared" si="19"/>
        <v>2</v>
      </c>
      <c r="X37" s="70">
        <f t="shared" si="22"/>
        <v>44</v>
      </c>
      <c r="Y37" s="98">
        <f t="shared" si="20"/>
        <v>8</v>
      </c>
      <c r="Z37" s="37">
        <f>+X36+X37</f>
        <v>86</v>
      </c>
      <c r="AA37" s="42">
        <f>RANK(Z37,Z$27:Z$39)</f>
        <v>6</v>
      </c>
      <c r="AB37" s="47">
        <f>Z37-SMALL(BA36:BF37,1)-SMALL(BA36:BF37,2)</f>
        <v>82</v>
      </c>
      <c r="AC37" s="48">
        <f>RANK(AB37,AB$27:AB$39)</f>
        <v>6</v>
      </c>
      <c r="AD37" s="62"/>
      <c r="AE37" s="62"/>
      <c r="AZ37" s="56"/>
      <c r="BA37" s="54">
        <f t="shared" si="23"/>
        <v>12</v>
      </c>
      <c r="BB37" s="54">
        <f t="shared" si="24"/>
        <v>2</v>
      </c>
      <c r="BC37" s="54">
        <f t="shared" si="25"/>
        <v>9</v>
      </c>
      <c r="BD37" s="54">
        <f t="shared" si="26"/>
        <v>7</v>
      </c>
      <c r="BE37" s="54">
        <f t="shared" si="27"/>
        <v>12</v>
      </c>
      <c r="BF37" s="115">
        <f t="shared" si="21"/>
        <v>2</v>
      </c>
    </row>
    <row r="38" spans="2:58" s="3" customFormat="1" ht="15" customHeight="1">
      <c r="B38" s="105" t="s">
        <v>72</v>
      </c>
      <c r="C38" s="177" t="s">
        <v>56</v>
      </c>
      <c r="D38" s="178" t="s">
        <v>57</v>
      </c>
      <c r="E38" s="179">
        <v>86</v>
      </c>
      <c r="F38" s="129">
        <v>8</v>
      </c>
      <c r="G38" s="14"/>
      <c r="H38" s="15">
        <f t="shared" si="14"/>
        <v>7</v>
      </c>
      <c r="I38" s="129">
        <v>12</v>
      </c>
      <c r="J38" s="14"/>
      <c r="K38" s="15">
        <f t="shared" si="15"/>
        <v>3</v>
      </c>
      <c r="L38" s="135">
        <v>8</v>
      </c>
      <c r="M38" s="14"/>
      <c r="N38" s="15">
        <f t="shared" si="16"/>
        <v>7</v>
      </c>
      <c r="O38" s="129">
        <v>3</v>
      </c>
      <c r="P38" s="14"/>
      <c r="Q38" s="15">
        <f t="shared" si="17"/>
        <v>14</v>
      </c>
      <c r="R38" s="135">
        <v>5</v>
      </c>
      <c r="S38" s="14"/>
      <c r="T38" s="15">
        <f t="shared" si="18"/>
        <v>10</v>
      </c>
      <c r="U38" s="135">
        <v>6</v>
      </c>
      <c r="V38" s="14"/>
      <c r="W38" s="15">
        <f t="shared" si="19"/>
        <v>9</v>
      </c>
      <c r="X38" s="96">
        <f t="shared" si="22"/>
        <v>50</v>
      </c>
      <c r="Y38" s="97">
        <f t="shared" si="20"/>
        <v>7</v>
      </c>
      <c r="Z38" s="36"/>
      <c r="AA38" s="41"/>
      <c r="AB38" s="45"/>
      <c r="AC38" s="46"/>
      <c r="AD38" s="62"/>
      <c r="AE38" s="62"/>
      <c r="AZ38" s="55" t="s">
        <v>42</v>
      </c>
      <c r="BA38" s="52">
        <f t="shared" si="23"/>
        <v>7</v>
      </c>
      <c r="BB38" s="52">
        <f t="shared" si="24"/>
        <v>3</v>
      </c>
      <c r="BC38" s="52">
        <f t="shared" si="25"/>
        <v>7</v>
      </c>
      <c r="BD38" s="52">
        <f t="shared" si="26"/>
        <v>14</v>
      </c>
      <c r="BE38" s="52">
        <f t="shared" si="27"/>
        <v>10</v>
      </c>
      <c r="BF38" s="140">
        <f t="shared" si="21"/>
        <v>9</v>
      </c>
    </row>
    <row r="39" spans="2:60" s="3" customFormat="1" ht="15" customHeight="1" thickBot="1">
      <c r="B39" s="106">
        <v>14</v>
      </c>
      <c r="C39" s="180"/>
      <c r="D39" s="181" t="s">
        <v>86</v>
      </c>
      <c r="E39" s="182">
        <v>74</v>
      </c>
      <c r="F39" s="17">
        <v>2</v>
      </c>
      <c r="G39" s="16"/>
      <c r="H39" s="128">
        <f t="shared" si="14"/>
        <v>16</v>
      </c>
      <c r="I39" s="17">
        <v>10</v>
      </c>
      <c r="J39" s="16"/>
      <c r="K39" s="128">
        <f t="shared" si="15"/>
        <v>5</v>
      </c>
      <c r="L39" s="125">
        <v>4</v>
      </c>
      <c r="M39" s="16"/>
      <c r="N39" s="128">
        <f t="shared" si="16"/>
        <v>12</v>
      </c>
      <c r="O39" s="17">
        <v>4</v>
      </c>
      <c r="P39" s="16"/>
      <c r="Q39" s="128">
        <f t="shared" si="17"/>
        <v>12</v>
      </c>
      <c r="R39" s="125">
        <v>3</v>
      </c>
      <c r="S39" s="16"/>
      <c r="T39" s="128">
        <f t="shared" si="18"/>
        <v>14</v>
      </c>
      <c r="U39" s="125">
        <v>1</v>
      </c>
      <c r="V39" s="16" t="s">
        <v>130</v>
      </c>
      <c r="W39" s="128">
        <f t="shared" si="19"/>
        <v>20</v>
      </c>
      <c r="X39" s="70">
        <f t="shared" si="22"/>
        <v>79</v>
      </c>
      <c r="Y39" s="98">
        <f t="shared" si="20"/>
        <v>2</v>
      </c>
      <c r="Z39" s="37">
        <f>+X38+X39</f>
        <v>129</v>
      </c>
      <c r="AA39" s="42">
        <f>RANK(Z39,Z$27:Z$39)</f>
        <v>2</v>
      </c>
      <c r="AB39" s="47">
        <f>Z39-SMALL(BA38:BF39,1)-SMALL(BA38:BF39,2)</f>
        <v>121</v>
      </c>
      <c r="AC39" s="48">
        <f>RANK(AB39,AB$27:AB$39)</f>
        <v>2</v>
      </c>
      <c r="AD39" s="62"/>
      <c r="AE39" s="62"/>
      <c r="AY39" s="109"/>
      <c r="AZ39" s="141"/>
      <c r="BA39" s="54">
        <f t="shared" si="23"/>
        <v>16</v>
      </c>
      <c r="BB39" s="54">
        <f t="shared" si="24"/>
        <v>5</v>
      </c>
      <c r="BC39" s="54">
        <f t="shared" si="25"/>
        <v>12</v>
      </c>
      <c r="BD39" s="54">
        <f t="shared" si="26"/>
        <v>12</v>
      </c>
      <c r="BE39" s="54">
        <f t="shared" si="27"/>
        <v>14</v>
      </c>
      <c r="BF39" s="115">
        <f t="shared" si="21"/>
        <v>20</v>
      </c>
      <c r="BG39" s="109"/>
      <c r="BH39" s="109"/>
    </row>
    <row r="40" spans="2:31" s="3" customFormat="1" ht="15" customHeight="1">
      <c r="B40" s="62"/>
      <c r="C40" s="63"/>
      <c r="D40" s="63"/>
      <c r="E40" s="66"/>
      <c r="F40" s="44"/>
      <c r="G40" s="44"/>
      <c r="H40" s="44"/>
      <c r="I40" s="64" t="s">
        <v>18</v>
      </c>
      <c r="J40" s="64"/>
      <c r="K40" s="44"/>
      <c r="L40" s="64"/>
      <c r="M40" s="64" t="s">
        <v>19</v>
      </c>
      <c r="N40" s="44"/>
      <c r="O40" s="44"/>
      <c r="P40" s="64"/>
      <c r="Q40" s="64" t="s">
        <v>87</v>
      </c>
      <c r="R40" s="44"/>
      <c r="S40" s="44"/>
      <c r="T40" s="44"/>
      <c r="U40" s="44"/>
      <c r="V40" s="44"/>
      <c r="W40" s="44"/>
      <c r="X40" s="67"/>
      <c r="Y40" s="67"/>
      <c r="Z40" s="67"/>
      <c r="AA40" s="67"/>
      <c r="AB40" s="67"/>
      <c r="AC40" s="67"/>
      <c r="AD40" s="62"/>
      <c r="AE40" s="62"/>
    </row>
    <row r="41" spans="4:18" s="3" customFormat="1" ht="13.5" customHeight="1" thickBot="1">
      <c r="D41" s="5"/>
      <c r="E41" s="5"/>
      <c r="F41" s="5"/>
      <c r="G41" s="5"/>
      <c r="H41" s="5"/>
      <c r="I41" s="5"/>
      <c r="R41" s="10"/>
    </row>
    <row r="42" spans="2:31" s="3" customFormat="1" ht="15" customHeight="1" thickBot="1">
      <c r="B42" s="102"/>
      <c r="C42" s="71"/>
      <c r="D42" s="71"/>
      <c r="E42" s="72"/>
      <c r="F42" s="6"/>
      <c r="G42" s="6"/>
      <c r="H42" s="7"/>
      <c r="I42" s="7" t="s">
        <v>0</v>
      </c>
      <c r="J42" s="7"/>
      <c r="K42" s="7" t="s">
        <v>1</v>
      </c>
      <c r="L42" s="7"/>
      <c r="M42" s="7" t="s">
        <v>2</v>
      </c>
      <c r="N42" s="7"/>
      <c r="O42" s="7" t="s">
        <v>15</v>
      </c>
      <c r="P42" s="7"/>
      <c r="Q42" s="7" t="s">
        <v>2</v>
      </c>
      <c r="R42" s="7"/>
      <c r="S42" s="7" t="s">
        <v>3</v>
      </c>
      <c r="T42" s="7"/>
      <c r="U42" s="7"/>
      <c r="V42" s="7"/>
      <c r="W42" s="8"/>
      <c r="X42" s="35"/>
      <c r="Y42" s="35"/>
      <c r="Z42" s="61"/>
      <c r="AA42" s="61"/>
      <c r="AB42" s="62"/>
      <c r="AC42" s="62"/>
      <c r="AD42" s="62"/>
      <c r="AE42" s="62"/>
    </row>
    <row r="43" spans="2:31" s="3" customFormat="1" ht="15" customHeight="1" thickBot="1">
      <c r="B43" s="103"/>
      <c r="C43" s="101" t="s">
        <v>53</v>
      </c>
      <c r="D43" s="73"/>
      <c r="E43" s="74"/>
      <c r="F43" s="234" t="s">
        <v>97</v>
      </c>
      <c r="G43" s="234"/>
      <c r="H43" s="235" t="s">
        <v>109</v>
      </c>
      <c r="I43" s="242" t="s">
        <v>99</v>
      </c>
      <c r="J43" s="243"/>
      <c r="K43" s="244" t="s">
        <v>109</v>
      </c>
      <c r="L43" s="234" t="s">
        <v>100</v>
      </c>
      <c r="M43" s="234"/>
      <c r="N43" s="235" t="s">
        <v>104</v>
      </c>
      <c r="O43" s="247" t="s">
        <v>102</v>
      </c>
      <c r="P43" s="248"/>
      <c r="Q43" s="244" t="s">
        <v>109</v>
      </c>
      <c r="R43" s="234" t="s">
        <v>103</v>
      </c>
      <c r="S43" s="234"/>
      <c r="T43" s="235" t="s">
        <v>106</v>
      </c>
      <c r="U43" s="234" t="s">
        <v>105</v>
      </c>
      <c r="V43" s="286"/>
      <c r="W43" s="235" t="s">
        <v>109</v>
      </c>
      <c r="X43" s="287" t="s">
        <v>49</v>
      </c>
      <c r="Y43" s="288"/>
      <c r="Z43" s="77"/>
      <c r="AA43" s="69" t="s">
        <v>46</v>
      </c>
      <c r="AB43" s="6"/>
      <c r="AC43" s="68"/>
      <c r="AD43" s="62"/>
      <c r="AE43" s="62"/>
    </row>
    <row r="44" spans="2:31" s="3" customFormat="1" ht="15" customHeight="1" thickBot="1">
      <c r="B44" s="104"/>
      <c r="C44" s="75"/>
      <c r="D44" s="75"/>
      <c r="E44" s="76"/>
      <c r="F44" s="236" t="s">
        <v>73</v>
      </c>
      <c r="G44" s="236"/>
      <c r="H44" s="237"/>
      <c r="I44" s="245" t="s">
        <v>61</v>
      </c>
      <c r="J44" s="246"/>
      <c r="K44" s="237"/>
      <c r="L44" s="246" t="s">
        <v>62</v>
      </c>
      <c r="M44" s="246"/>
      <c r="N44" s="237"/>
      <c r="O44" s="245" t="s">
        <v>74</v>
      </c>
      <c r="P44" s="246"/>
      <c r="Q44" s="249"/>
      <c r="R44" s="246" t="s">
        <v>96</v>
      </c>
      <c r="S44" s="246"/>
      <c r="T44" s="249"/>
      <c r="U44" s="245" t="s">
        <v>74</v>
      </c>
      <c r="V44" s="246"/>
      <c r="W44" s="249"/>
      <c r="X44" s="289" t="s">
        <v>50</v>
      </c>
      <c r="Y44" s="290"/>
      <c r="Z44" s="291" t="s">
        <v>45</v>
      </c>
      <c r="AA44" s="292"/>
      <c r="AB44" s="293" t="s">
        <v>47</v>
      </c>
      <c r="AC44" s="292"/>
      <c r="AD44" s="62"/>
      <c r="AE44" s="62"/>
    </row>
    <row r="45" spans="2:31" s="3" customFormat="1" ht="15" customHeight="1" thickBot="1">
      <c r="B45" s="108" t="s">
        <v>71</v>
      </c>
      <c r="C45" s="19" t="s">
        <v>10</v>
      </c>
      <c r="D45" s="82" t="s">
        <v>4</v>
      </c>
      <c r="E45" s="19" t="s">
        <v>16</v>
      </c>
      <c r="F45" s="11" t="s">
        <v>5</v>
      </c>
      <c r="G45" s="12" t="s">
        <v>17</v>
      </c>
      <c r="H45" s="13" t="s">
        <v>8</v>
      </c>
      <c r="I45" s="11" t="s">
        <v>5</v>
      </c>
      <c r="J45" s="12" t="s">
        <v>17</v>
      </c>
      <c r="K45" s="13" t="s">
        <v>8</v>
      </c>
      <c r="L45" s="33" t="s">
        <v>5</v>
      </c>
      <c r="M45" s="12" t="s">
        <v>17</v>
      </c>
      <c r="N45" s="13" t="s">
        <v>8</v>
      </c>
      <c r="O45" s="11" t="s">
        <v>5</v>
      </c>
      <c r="P45" s="12" t="s">
        <v>17</v>
      </c>
      <c r="Q45" s="13" t="s">
        <v>8</v>
      </c>
      <c r="R45" s="33" t="s">
        <v>5</v>
      </c>
      <c r="S45" s="12" t="s">
        <v>17</v>
      </c>
      <c r="T45" s="13" t="s">
        <v>8</v>
      </c>
      <c r="U45" s="11" t="s">
        <v>5</v>
      </c>
      <c r="V45" s="12" t="s">
        <v>17</v>
      </c>
      <c r="W45" s="13" t="s">
        <v>8</v>
      </c>
      <c r="X45" s="78" t="s">
        <v>14</v>
      </c>
      <c r="Y45" s="89" t="s">
        <v>48</v>
      </c>
      <c r="Z45" s="20" t="s">
        <v>14</v>
      </c>
      <c r="AA45" s="40" t="s">
        <v>48</v>
      </c>
      <c r="AB45" s="20" t="s">
        <v>14</v>
      </c>
      <c r="AC45" s="40" t="s">
        <v>48</v>
      </c>
      <c r="AD45" s="62"/>
      <c r="AE45" s="62"/>
    </row>
    <row r="46" spans="2:58" s="3" customFormat="1" ht="15" customHeight="1">
      <c r="B46" s="105"/>
      <c r="C46" s="99" t="s">
        <v>70</v>
      </c>
      <c r="D46" s="183" t="s">
        <v>69</v>
      </c>
      <c r="E46" s="184">
        <v>79</v>
      </c>
      <c r="F46" s="18">
        <v>2</v>
      </c>
      <c r="G46" s="14"/>
      <c r="H46" s="15">
        <f aca="true" t="shared" si="28" ref="H46:H59">INT(IF((LOOKUP(F46,$AX$6:$AX$20,$AY$6:$AY$20)-IF(G46="sc",5,0))&lt;0,0,(LOOKUP(F46,$AX$6:$AX$20,$AY$6:$AY$20)-IF(G46="sc",5,0)))/IF(G46="ps",2,1))</f>
        <v>16</v>
      </c>
      <c r="I46" s="18">
        <v>3</v>
      </c>
      <c r="J46" s="14"/>
      <c r="K46" s="15">
        <f aca="true" t="shared" si="29" ref="K46:K59">INT(IF((LOOKUP(I46,$AX$6:$AX$20,$AY$6:$AY$20)-IF(J46="sc",5,0))&lt;0,0,(LOOKUP(I46,$AX$6:$AX$20,$AY$6:$AY$20)-IF(J46="sc",5,0)))/IF(J46="ps",2,1))</f>
        <v>14</v>
      </c>
      <c r="L46" s="124">
        <v>5</v>
      </c>
      <c r="M46" s="14"/>
      <c r="N46" s="15">
        <f aca="true" t="shared" si="30" ref="N46:N59">INT(IF((LOOKUP(L46,$AX$6:$AX$20,$AY$6:$AY$20)-IF(M46="sc",5,0))&lt;0,0,(LOOKUP(L46,$AX$6:$AX$20,$AY$6:$AY$20)-IF(M46="sc",5,0)))/IF(M46="ps",2,1))</f>
        <v>10</v>
      </c>
      <c r="O46" s="18">
        <v>2</v>
      </c>
      <c r="P46" s="14"/>
      <c r="Q46" s="15">
        <f aca="true" t="shared" si="31" ref="Q46:Q59">INT(IF((LOOKUP(O46,$AX$6:$AX$20,$AY$6:$AY$20)-IF(P46="sc",5,0))&lt;0,0,(LOOKUP(O46,$AX$6:$AX$20,$AY$6:$AY$20)-IF(P46="sc",5,0)))/IF(P46="ps",2,1))</f>
        <v>16</v>
      </c>
      <c r="R46" s="124">
        <v>2</v>
      </c>
      <c r="S46" s="14"/>
      <c r="T46" s="15">
        <f aca="true" t="shared" si="32" ref="T46:T59">INT(IF((LOOKUP(R46,$AX$6:$AX$20,$AY$6:$AY$20)-IF(S46="sc",5,0))&lt;0,0,(LOOKUP(R46,$AX$6:$AX$20,$AY$6:$AY$20)-IF(S46="sc",5,0)))/IF(S46="ps",2,1))</f>
        <v>16</v>
      </c>
      <c r="U46" s="124">
        <v>1</v>
      </c>
      <c r="V46" s="14"/>
      <c r="W46" s="15">
        <f aca="true" t="shared" si="33" ref="W46:W59">INT(IF((LOOKUP(U46,$AX$6:$AX$20,$AY$6:$AY$20)-IF(V46="sc",5,0))&lt;0,0,(LOOKUP(U46,$AX$6:$AX$20,$AY$6:$AY$20)-IF(V46="sc",5,0)))/IF(V46="ps",2,1))</f>
        <v>20</v>
      </c>
      <c r="X46" s="9">
        <f>+H46+K46+N46+Q46+T46+W46</f>
        <v>92</v>
      </c>
      <c r="Y46" s="97">
        <f aca="true" t="shared" si="34" ref="Y46:Y59">RANK(X46,X$46:X$59)</f>
        <v>2</v>
      </c>
      <c r="Z46" s="36"/>
      <c r="AA46" s="41"/>
      <c r="AB46" s="45"/>
      <c r="AC46" s="46"/>
      <c r="AD46" s="62"/>
      <c r="AE46" s="62"/>
      <c r="AZ46" s="55" t="s">
        <v>36</v>
      </c>
      <c r="BA46" s="52">
        <f>IF($AB$1&gt;0,H46," ")</f>
        <v>16</v>
      </c>
      <c r="BB46" s="52">
        <f>IF($AB$1&gt;1,K46," ")</f>
        <v>14</v>
      </c>
      <c r="BC46" s="52">
        <f>IF($AB$1&gt;2,N46," ")</f>
        <v>10</v>
      </c>
      <c r="BD46" s="52">
        <f>IF($AB$1&gt;3,Q46," ")</f>
        <v>16</v>
      </c>
      <c r="BE46" s="52">
        <f>IF($AB$1&gt;4,T46," ")</f>
        <v>16</v>
      </c>
      <c r="BF46" s="140">
        <f aca="true" t="shared" si="35" ref="BF46:BF59">IF($AB$1&gt;5,W46," ")</f>
        <v>20</v>
      </c>
    </row>
    <row r="47" spans="2:58" s="3" customFormat="1" ht="15" customHeight="1" thickBot="1">
      <c r="B47" s="106">
        <v>15</v>
      </c>
      <c r="C47" s="100"/>
      <c r="D47" s="185" t="s">
        <v>68</v>
      </c>
      <c r="E47" s="186">
        <v>69</v>
      </c>
      <c r="F47" s="17">
        <v>3</v>
      </c>
      <c r="G47" s="16"/>
      <c r="H47" s="128">
        <f t="shared" si="28"/>
        <v>14</v>
      </c>
      <c r="I47" s="17">
        <v>9</v>
      </c>
      <c r="J47" s="16"/>
      <c r="K47" s="128">
        <f t="shared" si="29"/>
        <v>6</v>
      </c>
      <c r="L47" s="125">
        <v>4</v>
      </c>
      <c r="M47" s="16"/>
      <c r="N47" s="128">
        <f t="shared" si="30"/>
        <v>12</v>
      </c>
      <c r="O47" s="17">
        <v>5</v>
      </c>
      <c r="P47" s="16"/>
      <c r="Q47" s="128">
        <f t="shared" si="31"/>
        <v>10</v>
      </c>
      <c r="R47" s="125">
        <v>11</v>
      </c>
      <c r="S47" s="16"/>
      <c r="T47" s="128">
        <f t="shared" si="32"/>
        <v>4</v>
      </c>
      <c r="U47" s="125">
        <v>4</v>
      </c>
      <c r="V47" s="16"/>
      <c r="W47" s="128">
        <f t="shared" si="33"/>
        <v>12</v>
      </c>
      <c r="X47" s="9">
        <f aca="true" t="shared" si="36" ref="X47:X59">+H47+K47+N47+Q47+T47+W47</f>
        <v>58</v>
      </c>
      <c r="Y47" s="98">
        <f t="shared" si="34"/>
        <v>4</v>
      </c>
      <c r="Z47" s="37">
        <f>+X46+X47</f>
        <v>150</v>
      </c>
      <c r="AA47" s="42">
        <f>RANK(Z47,Z$47:Z$59)</f>
        <v>1</v>
      </c>
      <c r="AB47" s="47">
        <f>Z47-SMALL(BA46:BF47,1)-SMALL(BA46:BF47,2)</f>
        <v>140</v>
      </c>
      <c r="AC47" s="48">
        <f>RANK(AB47,AB$47:AB$59)</f>
        <v>1</v>
      </c>
      <c r="AD47" s="62"/>
      <c r="AE47" s="62"/>
      <c r="AZ47" s="56"/>
      <c r="BA47" s="54">
        <f aca="true" t="shared" si="37" ref="BA47:BA59">IF($AB$1&gt;0,H47," ")</f>
        <v>14</v>
      </c>
      <c r="BB47" s="54">
        <f aca="true" t="shared" si="38" ref="BB47:BB59">IF($AB$1&gt;1,K47," ")</f>
        <v>6</v>
      </c>
      <c r="BC47" s="54">
        <f aca="true" t="shared" si="39" ref="BC47:BC59">IF($AB$1&gt;2,N47," ")</f>
        <v>12</v>
      </c>
      <c r="BD47" s="54">
        <f aca="true" t="shared" si="40" ref="BD47:BD59">IF($AB$1&gt;3,Q47," ")</f>
        <v>10</v>
      </c>
      <c r="BE47" s="54">
        <f aca="true" t="shared" si="41" ref="BE47:BE59">IF($AB$1&gt;4,T47," ")</f>
        <v>4</v>
      </c>
      <c r="BF47" s="115">
        <f t="shared" si="35"/>
        <v>12</v>
      </c>
    </row>
    <row r="48" spans="2:58" s="3" customFormat="1" ht="15" customHeight="1">
      <c r="B48" s="105"/>
      <c r="C48" s="116" t="s">
        <v>75</v>
      </c>
      <c r="D48" s="187" t="s">
        <v>76</v>
      </c>
      <c r="E48" s="188">
        <v>86</v>
      </c>
      <c r="F48" s="18">
        <v>6</v>
      </c>
      <c r="G48" s="130"/>
      <c r="H48" s="131">
        <f t="shared" si="28"/>
        <v>9</v>
      </c>
      <c r="I48" s="18">
        <v>11</v>
      </c>
      <c r="J48" s="130"/>
      <c r="K48" s="131">
        <f t="shared" si="29"/>
        <v>4</v>
      </c>
      <c r="L48" s="124">
        <v>3</v>
      </c>
      <c r="M48" s="130"/>
      <c r="N48" s="131">
        <f t="shared" si="30"/>
        <v>14</v>
      </c>
      <c r="O48" s="18">
        <v>1</v>
      </c>
      <c r="P48" s="130" t="s">
        <v>130</v>
      </c>
      <c r="Q48" s="131">
        <f t="shared" si="31"/>
        <v>20</v>
      </c>
      <c r="R48" s="124">
        <v>3</v>
      </c>
      <c r="S48" s="130"/>
      <c r="T48" s="131">
        <f t="shared" si="32"/>
        <v>14</v>
      </c>
      <c r="U48" s="124">
        <v>3</v>
      </c>
      <c r="V48" s="130"/>
      <c r="W48" s="131">
        <f t="shared" si="33"/>
        <v>14</v>
      </c>
      <c r="X48" s="96">
        <f t="shared" si="36"/>
        <v>75</v>
      </c>
      <c r="Y48" s="97">
        <f t="shared" si="34"/>
        <v>3</v>
      </c>
      <c r="Z48" s="38"/>
      <c r="AA48" s="43"/>
      <c r="AB48" s="49"/>
      <c r="AC48" s="50"/>
      <c r="AD48" s="62"/>
      <c r="AE48" s="62"/>
      <c r="AZ48" s="55" t="s">
        <v>37</v>
      </c>
      <c r="BA48" s="52">
        <f t="shared" si="37"/>
        <v>9</v>
      </c>
      <c r="BB48" s="52">
        <f t="shared" si="38"/>
        <v>4</v>
      </c>
      <c r="BC48" s="52">
        <f t="shared" si="39"/>
        <v>14</v>
      </c>
      <c r="BD48" s="52">
        <f t="shared" si="40"/>
        <v>20</v>
      </c>
      <c r="BE48" s="52">
        <f t="shared" si="41"/>
        <v>14</v>
      </c>
      <c r="BF48" s="140">
        <f t="shared" si="35"/>
        <v>14</v>
      </c>
    </row>
    <row r="49" spans="2:58" s="3" customFormat="1" ht="15" customHeight="1" thickBot="1">
      <c r="B49" s="106">
        <v>16</v>
      </c>
      <c r="C49" s="117" t="s">
        <v>11</v>
      </c>
      <c r="D49" s="189" t="s">
        <v>88</v>
      </c>
      <c r="E49" s="190">
        <v>80</v>
      </c>
      <c r="F49" s="17">
        <v>5</v>
      </c>
      <c r="G49" s="133"/>
      <c r="H49" s="134">
        <f t="shared" si="28"/>
        <v>10</v>
      </c>
      <c r="I49" s="17">
        <v>5</v>
      </c>
      <c r="J49" s="133"/>
      <c r="K49" s="134">
        <f t="shared" si="29"/>
        <v>10</v>
      </c>
      <c r="L49" s="125">
        <v>2</v>
      </c>
      <c r="M49" s="133"/>
      <c r="N49" s="134">
        <f t="shared" si="30"/>
        <v>16</v>
      </c>
      <c r="O49" s="17">
        <v>8</v>
      </c>
      <c r="P49" s="133"/>
      <c r="Q49" s="134">
        <f t="shared" si="31"/>
        <v>7</v>
      </c>
      <c r="R49" s="125" t="s">
        <v>30</v>
      </c>
      <c r="S49" s="133"/>
      <c r="T49" s="134">
        <f t="shared" si="32"/>
        <v>0</v>
      </c>
      <c r="U49" s="125" t="s">
        <v>30</v>
      </c>
      <c r="V49" s="133"/>
      <c r="W49" s="134">
        <f t="shared" si="33"/>
        <v>0</v>
      </c>
      <c r="X49" s="70">
        <f t="shared" si="36"/>
        <v>43</v>
      </c>
      <c r="Y49" s="98">
        <f t="shared" si="34"/>
        <v>7</v>
      </c>
      <c r="Z49" s="37">
        <f>+X48+X49</f>
        <v>118</v>
      </c>
      <c r="AA49" s="42">
        <f>RANK(Z49,Z$47:Z$59)</f>
        <v>3</v>
      </c>
      <c r="AB49" s="47">
        <f>Z49-SMALL(BA48:BF49,1)-SMALL(BA48:BF49,2)</f>
        <v>118</v>
      </c>
      <c r="AC49" s="48">
        <f>RANK(AB49,AB$47:AB$59)</f>
        <v>3</v>
      </c>
      <c r="AD49" s="62"/>
      <c r="AE49" s="62"/>
      <c r="AZ49" s="56"/>
      <c r="BA49" s="54">
        <f t="shared" si="37"/>
        <v>10</v>
      </c>
      <c r="BB49" s="54">
        <f t="shared" si="38"/>
        <v>10</v>
      </c>
      <c r="BC49" s="54">
        <f t="shared" si="39"/>
        <v>16</v>
      </c>
      <c r="BD49" s="54">
        <f t="shared" si="40"/>
        <v>7</v>
      </c>
      <c r="BE49" s="54">
        <f t="shared" si="41"/>
        <v>0</v>
      </c>
      <c r="BF49" s="115">
        <f t="shared" si="35"/>
        <v>0</v>
      </c>
    </row>
    <row r="50" spans="2:58" s="3" customFormat="1" ht="15" customHeight="1">
      <c r="B50" s="105"/>
      <c r="C50" s="123" t="s">
        <v>26</v>
      </c>
      <c r="D50" s="187" t="s">
        <v>78</v>
      </c>
      <c r="E50" s="191">
        <v>82</v>
      </c>
      <c r="F50" s="129">
        <v>8</v>
      </c>
      <c r="G50" s="14"/>
      <c r="H50" s="15">
        <f t="shared" si="28"/>
        <v>7</v>
      </c>
      <c r="I50" s="129">
        <v>2</v>
      </c>
      <c r="J50" s="14"/>
      <c r="K50" s="15">
        <f t="shared" si="29"/>
        <v>16</v>
      </c>
      <c r="L50" s="135">
        <v>12</v>
      </c>
      <c r="M50" s="14"/>
      <c r="N50" s="15">
        <f t="shared" si="30"/>
        <v>3</v>
      </c>
      <c r="O50" s="129">
        <v>7</v>
      </c>
      <c r="P50" s="14" t="s">
        <v>128</v>
      </c>
      <c r="Q50" s="15">
        <f t="shared" si="31"/>
        <v>3</v>
      </c>
      <c r="R50" s="135">
        <v>10</v>
      </c>
      <c r="S50" s="14"/>
      <c r="T50" s="15">
        <f t="shared" si="32"/>
        <v>5</v>
      </c>
      <c r="U50" s="135">
        <v>10</v>
      </c>
      <c r="V50" s="14"/>
      <c r="W50" s="15">
        <f t="shared" si="33"/>
        <v>5</v>
      </c>
      <c r="X50" s="9">
        <f t="shared" si="36"/>
        <v>39</v>
      </c>
      <c r="Y50" s="97">
        <f t="shared" si="34"/>
        <v>9</v>
      </c>
      <c r="Z50" s="38"/>
      <c r="AA50" s="43"/>
      <c r="AB50" s="49"/>
      <c r="AC50" s="50"/>
      <c r="AD50" s="62"/>
      <c r="AE50" s="62"/>
      <c r="AZ50" s="55" t="s">
        <v>38</v>
      </c>
      <c r="BA50" s="52">
        <f t="shared" si="37"/>
        <v>7</v>
      </c>
      <c r="BB50" s="52">
        <f t="shared" si="38"/>
        <v>16</v>
      </c>
      <c r="BC50" s="52">
        <f t="shared" si="39"/>
        <v>3</v>
      </c>
      <c r="BD50" s="52">
        <f t="shared" si="40"/>
        <v>3</v>
      </c>
      <c r="BE50" s="52">
        <f t="shared" si="41"/>
        <v>5</v>
      </c>
      <c r="BF50" s="140">
        <f t="shared" si="35"/>
        <v>5</v>
      </c>
    </row>
    <row r="51" spans="2:58" s="3" customFormat="1" ht="15" customHeight="1" thickBot="1">
      <c r="B51" s="106">
        <v>17</v>
      </c>
      <c r="C51" s="117" t="s">
        <v>79</v>
      </c>
      <c r="D51" s="189" t="s">
        <v>77</v>
      </c>
      <c r="E51" s="192">
        <v>92</v>
      </c>
      <c r="F51" s="132">
        <v>11</v>
      </c>
      <c r="G51" s="16"/>
      <c r="H51" s="128">
        <f t="shared" si="28"/>
        <v>4</v>
      </c>
      <c r="I51" s="132">
        <v>8</v>
      </c>
      <c r="J51" s="16"/>
      <c r="K51" s="128">
        <f t="shared" si="29"/>
        <v>7</v>
      </c>
      <c r="L51" s="136">
        <v>10</v>
      </c>
      <c r="M51" s="16"/>
      <c r="N51" s="128">
        <f t="shared" si="30"/>
        <v>5</v>
      </c>
      <c r="O51" s="132">
        <v>9</v>
      </c>
      <c r="P51" s="16"/>
      <c r="Q51" s="128">
        <f t="shared" si="31"/>
        <v>6</v>
      </c>
      <c r="R51" s="136">
        <v>8</v>
      </c>
      <c r="S51" s="16" t="s">
        <v>129</v>
      </c>
      <c r="T51" s="128">
        <f t="shared" si="32"/>
        <v>3</v>
      </c>
      <c r="U51" s="136">
        <v>7</v>
      </c>
      <c r="V51" s="16"/>
      <c r="W51" s="128">
        <f t="shared" si="33"/>
        <v>8</v>
      </c>
      <c r="X51" s="9">
        <f t="shared" si="36"/>
        <v>33</v>
      </c>
      <c r="Y51" s="98">
        <f t="shared" si="34"/>
        <v>10</v>
      </c>
      <c r="Z51" s="37">
        <f>+X50+X51</f>
        <v>72</v>
      </c>
      <c r="AA51" s="42">
        <f>RANK(Z51,Z$47:Z$59)</f>
        <v>4</v>
      </c>
      <c r="AB51" s="47">
        <f>Z51-SMALL(BA50:BF51,1)-SMALL(BA50:BF51,2)</f>
        <v>66</v>
      </c>
      <c r="AC51" s="48">
        <f>RANK(AB51,AB$47:AB$59)</f>
        <v>5</v>
      </c>
      <c r="AD51" s="62"/>
      <c r="AE51" s="62"/>
      <c r="AZ51" s="56"/>
      <c r="BA51" s="54">
        <f t="shared" si="37"/>
        <v>4</v>
      </c>
      <c r="BB51" s="54">
        <f t="shared" si="38"/>
        <v>7</v>
      </c>
      <c r="BC51" s="54">
        <f t="shared" si="39"/>
        <v>5</v>
      </c>
      <c r="BD51" s="54">
        <f t="shared" si="40"/>
        <v>6</v>
      </c>
      <c r="BE51" s="54">
        <f t="shared" si="41"/>
        <v>3</v>
      </c>
      <c r="BF51" s="115">
        <f t="shared" si="35"/>
        <v>8</v>
      </c>
    </row>
    <row r="52" spans="2:58" s="3" customFormat="1" ht="15" customHeight="1">
      <c r="B52" s="105"/>
      <c r="C52" s="142" t="s">
        <v>92</v>
      </c>
      <c r="D52" s="193" t="s">
        <v>93</v>
      </c>
      <c r="E52" s="194">
        <v>70</v>
      </c>
      <c r="F52" s="18">
        <v>1</v>
      </c>
      <c r="G52" s="232" t="s">
        <v>131</v>
      </c>
      <c r="H52" s="131">
        <v>15</v>
      </c>
      <c r="I52" s="18">
        <v>4</v>
      </c>
      <c r="J52" s="130"/>
      <c r="K52" s="131">
        <f t="shared" si="29"/>
        <v>12</v>
      </c>
      <c r="L52" s="124">
        <v>1</v>
      </c>
      <c r="M52" s="130" t="s">
        <v>130</v>
      </c>
      <c r="N52" s="131">
        <f t="shared" si="30"/>
        <v>20</v>
      </c>
      <c r="O52" s="18">
        <v>3</v>
      </c>
      <c r="P52" s="130"/>
      <c r="Q52" s="131">
        <f t="shared" si="31"/>
        <v>14</v>
      </c>
      <c r="R52" s="124">
        <v>1</v>
      </c>
      <c r="S52" s="130" t="s">
        <v>130</v>
      </c>
      <c r="T52" s="131">
        <f t="shared" si="32"/>
        <v>20</v>
      </c>
      <c r="U52" s="124">
        <v>2</v>
      </c>
      <c r="V52" s="130" t="s">
        <v>130</v>
      </c>
      <c r="W52" s="131">
        <f t="shared" si="33"/>
        <v>16</v>
      </c>
      <c r="X52" s="96">
        <f t="shared" si="36"/>
        <v>97</v>
      </c>
      <c r="Y52" s="97">
        <f t="shared" si="34"/>
        <v>1</v>
      </c>
      <c r="Z52" s="39"/>
      <c r="AA52" s="43"/>
      <c r="AB52" s="51"/>
      <c r="AC52" s="50"/>
      <c r="AD52" s="62"/>
      <c r="AE52" s="62"/>
      <c r="AZ52" s="55" t="s">
        <v>39</v>
      </c>
      <c r="BA52" s="52">
        <f t="shared" si="37"/>
        <v>15</v>
      </c>
      <c r="BB52" s="52">
        <f t="shared" si="38"/>
        <v>12</v>
      </c>
      <c r="BC52" s="52">
        <f t="shared" si="39"/>
        <v>20</v>
      </c>
      <c r="BD52" s="52">
        <f t="shared" si="40"/>
        <v>14</v>
      </c>
      <c r="BE52" s="52">
        <f t="shared" si="41"/>
        <v>20</v>
      </c>
      <c r="BF52" s="140">
        <f t="shared" si="35"/>
        <v>16</v>
      </c>
    </row>
    <row r="53" spans="2:58" s="3" customFormat="1" ht="15" customHeight="1" thickBot="1">
      <c r="B53" s="106">
        <v>18</v>
      </c>
      <c r="C53" s="112"/>
      <c r="D53" s="120" t="s">
        <v>94</v>
      </c>
      <c r="E53" s="166">
        <v>90</v>
      </c>
      <c r="F53" s="17">
        <v>4</v>
      </c>
      <c r="G53" s="133" t="s">
        <v>128</v>
      </c>
      <c r="H53" s="134">
        <f t="shared" si="28"/>
        <v>7</v>
      </c>
      <c r="I53" s="17">
        <v>7</v>
      </c>
      <c r="J53" s="133"/>
      <c r="K53" s="134">
        <f t="shared" si="29"/>
        <v>8</v>
      </c>
      <c r="L53" s="125">
        <v>9</v>
      </c>
      <c r="M53" s="133"/>
      <c r="N53" s="134">
        <f t="shared" si="30"/>
        <v>6</v>
      </c>
      <c r="O53" s="17">
        <v>4</v>
      </c>
      <c r="P53" s="133"/>
      <c r="Q53" s="134">
        <f t="shared" si="31"/>
        <v>12</v>
      </c>
      <c r="R53" s="125">
        <v>5</v>
      </c>
      <c r="S53" s="133"/>
      <c r="T53" s="134">
        <f t="shared" si="32"/>
        <v>10</v>
      </c>
      <c r="U53" s="125">
        <v>5</v>
      </c>
      <c r="V53" s="133"/>
      <c r="W53" s="134">
        <f t="shared" si="33"/>
        <v>10</v>
      </c>
      <c r="X53" s="70">
        <f t="shared" si="36"/>
        <v>53</v>
      </c>
      <c r="Y53" s="98">
        <f t="shared" si="34"/>
        <v>5</v>
      </c>
      <c r="Z53" s="37">
        <f>+X52+X53</f>
        <v>150</v>
      </c>
      <c r="AA53" s="42">
        <f>RANK(Z53,Z$47:Z$59)</f>
        <v>1</v>
      </c>
      <c r="AB53" s="47">
        <f>Z53-SMALL(BA52:BF53,1)-SMALL(BA52:BF53,2)</f>
        <v>137</v>
      </c>
      <c r="AC53" s="48">
        <f>RANK(AB53,AB$47:AB$59)</f>
        <v>2</v>
      </c>
      <c r="AD53" s="62"/>
      <c r="AE53" s="62"/>
      <c r="AZ53" s="56"/>
      <c r="BA53" s="54">
        <f t="shared" si="37"/>
        <v>7</v>
      </c>
      <c r="BB53" s="54">
        <f t="shared" si="38"/>
        <v>8</v>
      </c>
      <c r="BC53" s="54">
        <f t="shared" si="39"/>
        <v>6</v>
      </c>
      <c r="BD53" s="54">
        <f t="shared" si="40"/>
        <v>12</v>
      </c>
      <c r="BE53" s="54">
        <f t="shared" si="41"/>
        <v>10</v>
      </c>
      <c r="BF53" s="115">
        <f t="shared" si="35"/>
        <v>10</v>
      </c>
    </row>
    <row r="54" spans="2:58" s="3" customFormat="1" ht="15" customHeight="1">
      <c r="B54" s="105"/>
      <c r="C54" s="195" t="s">
        <v>115</v>
      </c>
      <c r="D54" s="196" t="s">
        <v>116</v>
      </c>
      <c r="E54" s="197">
        <v>64</v>
      </c>
      <c r="F54" s="129">
        <v>9</v>
      </c>
      <c r="G54" s="14"/>
      <c r="H54" s="15">
        <f t="shared" si="28"/>
        <v>6</v>
      </c>
      <c r="I54" s="129">
        <v>1</v>
      </c>
      <c r="J54" s="14" t="s">
        <v>130</v>
      </c>
      <c r="K54" s="15">
        <f t="shared" si="29"/>
        <v>20</v>
      </c>
      <c r="L54" s="135">
        <v>6</v>
      </c>
      <c r="M54" s="14"/>
      <c r="N54" s="15">
        <f t="shared" si="30"/>
        <v>9</v>
      </c>
      <c r="O54" s="129">
        <v>6</v>
      </c>
      <c r="P54" s="14"/>
      <c r="Q54" s="15">
        <f t="shared" si="31"/>
        <v>9</v>
      </c>
      <c r="R54" s="284" t="s">
        <v>30</v>
      </c>
      <c r="S54" s="285"/>
      <c r="T54" s="15">
        <f t="shared" si="32"/>
        <v>0</v>
      </c>
      <c r="U54" s="284" t="s">
        <v>30</v>
      </c>
      <c r="V54" s="285"/>
      <c r="W54" s="15">
        <f t="shared" si="33"/>
        <v>0</v>
      </c>
      <c r="X54" s="9">
        <f t="shared" si="36"/>
        <v>44</v>
      </c>
      <c r="Y54" s="97">
        <f t="shared" si="34"/>
        <v>6</v>
      </c>
      <c r="Z54" s="38"/>
      <c r="AA54" s="43"/>
      <c r="AB54" s="49"/>
      <c r="AC54" s="50"/>
      <c r="AD54" s="62"/>
      <c r="AE54" s="62"/>
      <c r="AZ54" s="55" t="s">
        <v>40</v>
      </c>
      <c r="BA54" s="52">
        <f t="shared" si="37"/>
        <v>6</v>
      </c>
      <c r="BB54" s="52">
        <f t="shared" si="38"/>
        <v>20</v>
      </c>
      <c r="BC54" s="52">
        <f t="shared" si="39"/>
        <v>9</v>
      </c>
      <c r="BD54" s="52">
        <f t="shared" si="40"/>
        <v>9</v>
      </c>
      <c r="BE54" s="52">
        <f t="shared" si="41"/>
        <v>0</v>
      </c>
      <c r="BF54" s="140">
        <f t="shared" si="35"/>
        <v>0</v>
      </c>
    </row>
    <row r="55" spans="2:58" s="3" customFormat="1" ht="15" customHeight="1" thickBot="1">
      <c r="B55" s="106">
        <v>19</v>
      </c>
      <c r="C55" s="198"/>
      <c r="D55" s="199" t="s">
        <v>117</v>
      </c>
      <c r="E55" s="200">
        <v>78</v>
      </c>
      <c r="F55" s="132">
        <v>14</v>
      </c>
      <c r="G55" s="16"/>
      <c r="H55" s="128">
        <f t="shared" si="28"/>
        <v>1</v>
      </c>
      <c r="I55" s="132" t="s">
        <v>30</v>
      </c>
      <c r="J55" s="16"/>
      <c r="K55" s="128">
        <f t="shared" si="29"/>
        <v>0</v>
      </c>
      <c r="L55" s="136">
        <v>8</v>
      </c>
      <c r="M55" s="16" t="s">
        <v>129</v>
      </c>
      <c r="N55" s="128">
        <f t="shared" si="30"/>
        <v>3</v>
      </c>
      <c r="O55" s="132" t="s">
        <v>30</v>
      </c>
      <c r="P55" s="16"/>
      <c r="Q55" s="128">
        <f t="shared" si="31"/>
        <v>0</v>
      </c>
      <c r="R55" s="250" t="s">
        <v>30</v>
      </c>
      <c r="S55" s="251"/>
      <c r="T55" s="128">
        <f t="shared" si="32"/>
        <v>0</v>
      </c>
      <c r="U55" s="250" t="s">
        <v>30</v>
      </c>
      <c r="V55" s="251"/>
      <c r="W55" s="128">
        <f t="shared" si="33"/>
        <v>0</v>
      </c>
      <c r="X55" s="9">
        <f t="shared" si="36"/>
        <v>4</v>
      </c>
      <c r="Y55" s="98">
        <f t="shared" si="34"/>
        <v>14</v>
      </c>
      <c r="Z55" s="37">
        <f>+X54+X55</f>
        <v>48</v>
      </c>
      <c r="AA55" s="42">
        <f>RANK(Z55,Z$47:Z$59)</f>
        <v>7</v>
      </c>
      <c r="AB55" s="47">
        <f>Z55-SMALL(BA54:BF55,1)-SMALL(BA54:BF55,2)</f>
        <v>48</v>
      </c>
      <c r="AC55" s="48">
        <f>RANK(AB55,AB$47:AB$59)</f>
        <v>6</v>
      </c>
      <c r="AD55" s="62"/>
      <c r="AE55" s="62"/>
      <c r="AZ55" s="56"/>
      <c r="BA55" s="54">
        <f t="shared" si="37"/>
        <v>1</v>
      </c>
      <c r="BB55" s="54">
        <f t="shared" si="38"/>
        <v>0</v>
      </c>
      <c r="BC55" s="54">
        <f t="shared" si="39"/>
        <v>3</v>
      </c>
      <c r="BD55" s="54">
        <f t="shared" si="40"/>
        <v>0</v>
      </c>
      <c r="BE55" s="54">
        <f t="shared" si="41"/>
        <v>0</v>
      </c>
      <c r="BF55" s="115">
        <f t="shared" si="35"/>
        <v>0</v>
      </c>
    </row>
    <row r="56" spans="2:58" s="3" customFormat="1" ht="15" customHeight="1">
      <c r="B56" s="110"/>
      <c r="C56" s="143" t="s">
        <v>121</v>
      </c>
      <c r="D56" s="196" t="s">
        <v>118</v>
      </c>
      <c r="E56" s="197">
        <v>70</v>
      </c>
      <c r="F56" s="18">
        <v>12</v>
      </c>
      <c r="G56" s="130"/>
      <c r="H56" s="131">
        <f t="shared" si="28"/>
        <v>3</v>
      </c>
      <c r="I56" s="18">
        <v>13</v>
      </c>
      <c r="J56" s="130"/>
      <c r="K56" s="131">
        <f t="shared" si="29"/>
        <v>2</v>
      </c>
      <c r="L56" s="124">
        <v>13</v>
      </c>
      <c r="M56" s="130"/>
      <c r="N56" s="131">
        <f t="shared" si="30"/>
        <v>2</v>
      </c>
      <c r="O56" s="18">
        <v>11</v>
      </c>
      <c r="P56" s="130" t="s">
        <v>128</v>
      </c>
      <c r="Q56" s="131">
        <f t="shared" si="31"/>
        <v>0</v>
      </c>
      <c r="R56" s="124">
        <v>7</v>
      </c>
      <c r="S56" s="130"/>
      <c r="T56" s="131">
        <f t="shared" si="32"/>
        <v>8</v>
      </c>
      <c r="U56" s="124">
        <v>8</v>
      </c>
      <c r="V56" s="130"/>
      <c r="W56" s="131">
        <f t="shared" si="33"/>
        <v>7</v>
      </c>
      <c r="X56" s="96">
        <f t="shared" si="36"/>
        <v>22</v>
      </c>
      <c r="Y56" s="97">
        <f t="shared" si="34"/>
        <v>13</v>
      </c>
      <c r="Z56" s="36"/>
      <c r="AA56" s="41"/>
      <c r="AB56" s="45"/>
      <c r="AC56" s="46"/>
      <c r="AD56" s="62"/>
      <c r="AE56" s="62"/>
      <c r="AZ56" s="55" t="s">
        <v>41</v>
      </c>
      <c r="BA56" s="52">
        <f t="shared" si="37"/>
        <v>3</v>
      </c>
      <c r="BB56" s="52">
        <f t="shared" si="38"/>
        <v>2</v>
      </c>
      <c r="BC56" s="52">
        <f t="shared" si="39"/>
        <v>2</v>
      </c>
      <c r="BD56" s="52">
        <f t="shared" si="40"/>
        <v>0</v>
      </c>
      <c r="BE56" s="52">
        <f t="shared" si="41"/>
        <v>8</v>
      </c>
      <c r="BF56" s="140">
        <f t="shared" si="35"/>
        <v>7</v>
      </c>
    </row>
    <row r="57" spans="2:58" s="3" customFormat="1" ht="15" customHeight="1" thickBot="1">
      <c r="B57" s="106">
        <v>20</v>
      </c>
      <c r="C57" s="137"/>
      <c r="D57" s="199" t="s">
        <v>119</v>
      </c>
      <c r="E57" s="200">
        <v>80</v>
      </c>
      <c r="F57" s="17">
        <v>10</v>
      </c>
      <c r="G57" s="133"/>
      <c r="H57" s="134">
        <f t="shared" si="28"/>
        <v>5</v>
      </c>
      <c r="I57" s="17">
        <v>12</v>
      </c>
      <c r="J57" s="133"/>
      <c r="K57" s="134">
        <f t="shared" si="29"/>
        <v>3</v>
      </c>
      <c r="L57" s="125">
        <v>11</v>
      </c>
      <c r="M57" s="133"/>
      <c r="N57" s="134">
        <f t="shared" si="30"/>
        <v>4</v>
      </c>
      <c r="O57" s="17">
        <v>12</v>
      </c>
      <c r="P57" s="133"/>
      <c r="Q57" s="134">
        <f t="shared" si="31"/>
        <v>3</v>
      </c>
      <c r="R57" s="125">
        <v>9</v>
      </c>
      <c r="S57" s="133"/>
      <c r="T57" s="134">
        <f t="shared" si="32"/>
        <v>6</v>
      </c>
      <c r="U57" s="125">
        <v>9</v>
      </c>
      <c r="V57" s="133"/>
      <c r="W57" s="134">
        <f t="shared" si="33"/>
        <v>6</v>
      </c>
      <c r="X57" s="70">
        <f t="shared" si="36"/>
        <v>27</v>
      </c>
      <c r="Y57" s="98">
        <f t="shared" si="34"/>
        <v>11</v>
      </c>
      <c r="Z57" s="37">
        <f>+X56+X57</f>
        <v>49</v>
      </c>
      <c r="AA57" s="42">
        <f>RANK(Z57,Z$47:Z$59)</f>
        <v>6</v>
      </c>
      <c r="AB57" s="47">
        <f>Z57-SMALL(BA56:BF57,1)-SMALL(BA56:BF57,2)</f>
        <v>47</v>
      </c>
      <c r="AC57" s="48">
        <f>RANK(AB57,AB$47:AB$59)</f>
        <v>7</v>
      </c>
      <c r="AD57" s="62"/>
      <c r="AE57" s="62"/>
      <c r="AZ57" s="56"/>
      <c r="BA57" s="54">
        <f t="shared" si="37"/>
        <v>5</v>
      </c>
      <c r="BB57" s="54">
        <f t="shared" si="38"/>
        <v>3</v>
      </c>
      <c r="BC57" s="54">
        <f t="shared" si="39"/>
        <v>4</v>
      </c>
      <c r="BD57" s="54">
        <f t="shared" si="40"/>
        <v>3</v>
      </c>
      <c r="BE57" s="54">
        <f t="shared" si="41"/>
        <v>6</v>
      </c>
      <c r="BF57" s="115">
        <f t="shared" si="35"/>
        <v>6</v>
      </c>
    </row>
    <row r="58" spans="2:58" s="3" customFormat="1" ht="15" customHeight="1">
      <c r="B58" s="110"/>
      <c r="C58" s="225" t="s">
        <v>126</v>
      </c>
      <c r="D58" s="226" t="s">
        <v>124</v>
      </c>
      <c r="E58" s="227">
        <v>80</v>
      </c>
      <c r="F58" s="129">
        <v>7</v>
      </c>
      <c r="G58" s="14"/>
      <c r="H58" s="15">
        <f t="shared" si="28"/>
        <v>8</v>
      </c>
      <c r="I58" s="129">
        <v>6</v>
      </c>
      <c r="J58" s="14"/>
      <c r="K58" s="15">
        <f t="shared" si="29"/>
        <v>9</v>
      </c>
      <c r="L58" s="135" t="s">
        <v>30</v>
      </c>
      <c r="M58" s="14"/>
      <c r="N58" s="15">
        <f t="shared" si="30"/>
        <v>0</v>
      </c>
      <c r="O58" s="129">
        <v>10</v>
      </c>
      <c r="P58" s="14"/>
      <c r="Q58" s="15">
        <f t="shared" si="31"/>
        <v>5</v>
      </c>
      <c r="R58" s="135">
        <v>4</v>
      </c>
      <c r="S58" s="14"/>
      <c r="T58" s="15">
        <f t="shared" si="32"/>
        <v>12</v>
      </c>
      <c r="U58" s="135">
        <v>6</v>
      </c>
      <c r="V58" s="14"/>
      <c r="W58" s="15">
        <f t="shared" si="33"/>
        <v>9</v>
      </c>
      <c r="X58" s="96">
        <f t="shared" si="36"/>
        <v>43</v>
      </c>
      <c r="Y58" s="97">
        <f t="shared" si="34"/>
        <v>7</v>
      </c>
      <c r="Z58" s="36"/>
      <c r="AA58" s="41"/>
      <c r="AB58" s="45"/>
      <c r="AC58" s="46"/>
      <c r="AD58" s="62"/>
      <c r="AE58" s="62"/>
      <c r="AZ58" s="55" t="s">
        <v>42</v>
      </c>
      <c r="BA58" s="52">
        <f t="shared" si="37"/>
        <v>8</v>
      </c>
      <c r="BB58" s="52">
        <f t="shared" si="38"/>
        <v>9</v>
      </c>
      <c r="BC58" s="52">
        <f t="shared" si="39"/>
        <v>0</v>
      </c>
      <c r="BD58" s="52">
        <f t="shared" si="40"/>
        <v>5</v>
      </c>
      <c r="BE58" s="52">
        <f t="shared" si="41"/>
        <v>12</v>
      </c>
      <c r="BF58" s="140">
        <f t="shared" si="35"/>
        <v>9</v>
      </c>
    </row>
    <row r="59" spans="2:58" s="3" customFormat="1" ht="15" customHeight="1" thickBot="1">
      <c r="B59" s="106">
        <v>21</v>
      </c>
      <c r="C59" s="228"/>
      <c r="D59" s="229" t="s">
        <v>125</v>
      </c>
      <c r="E59" s="233">
        <v>60</v>
      </c>
      <c r="F59" s="17">
        <v>13</v>
      </c>
      <c r="G59" s="16"/>
      <c r="H59" s="128">
        <f t="shared" si="28"/>
        <v>2</v>
      </c>
      <c r="I59" s="17">
        <v>10</v>
      </c>
      <c r="J59" s="16"/>
      <c r="K59" s="128">
        <f t="shared" si="29"/>
        <v>5</v>
      </c>
      <c r="L59" s="125">
        <v>7</v>
      </c>
      <c r="M59" s="16"/>
      <c r="N59" s="128">
        <f t="shared" si="30"/>
        <v>8</v>
      </c>
      <c r="O59" s="17" t="s">
        <v>30</v>
      </c>
      <c r="P59" s="16"/>
      <c r="Q59" s="128">
        <f t="shared" si="31"/>
        <v>0</v>
      </c>
      <c r="R59" s="125">
        <v>6</v>
      </c>
      <c r="S59" s="16"/>
      <c r="T59" s="128">
        <f t="shared" si="32"/>
        <v>9</v>
      </c>
      <c r="U59" s="125" t="s">
        <v>30</v>
      </c>
      <c r="V59" s="16"/>
      <c r="W59" s="128">
        <f t="shared" si="33"/>
        <v>0</v>
      </c>
      <c r="X59" s="70">
        <f t="shared" si="36"/>
        <v>24</v>
      </c>
      <c r="Y59" s="98">
        <f t="shared" si="34"/>
        <v>12</v>
      </c>
      <c r="Z59" s="37">
        <f>+X58+X59</f>
        <v>67</v>
      </c>
      <c r="AA59" s="42">
        <f>RANK(Z59,Z$47:Z$59)</f>
        <v>5</v>
      </c>
      <c r="AB59" s="47">
        <f>Z59-SMALL(BA58:BF59,1)-SMALL(BA58:BF59,2)</f>
        <v>67</v>
      </c>
      <c r="AC59" s="48">
        <f>RANK(AB59,AB$47:AB$59)</f>
        <v>4</v>
      </c>
      <c r="AD59" s="62"/>
      <c r="AE59" s="62"/>
      <c r="AZ59" s="141"/>
      <c r="BA59" s="54">
        <f t="shared" si="37"/>
        <v>2</v>
      </c>
      <c r="BB59" s="54">
        <f t="shared" si="38"/>
        <v>5</v>
      </c>
      <c r="BC59" s="54">
        <f t="shared" si="39"/>
        <v>8</v>
      </c>
      <c r="BD59" s="54">
        <f t="shared" si="40"/>
        <v>0</v>
      </c>
      <c r="BE59" s="54">
        <f t="shared" si="41"/>
        <v>9</v>
      </c>
      <c r="BF59" s="115">
        <f t="shared" si="35"/>
        <v>0</v>
      </c>
    </row>
    <row r="60" spans="2:27" s="4" customFormat="1" ht="15.75" customHeight="1">
      <c r="B60" s="3"/>
      <c r="C60" s="3"/>
      <c r="D60" s="3"/>
      <c r="E60" s="66"/>
      <c r="F60" s="44"/>
      <c r="G60" s="44"/>
      <c r="H60" s="44"/>
      <c r="I60" s="64" t="s">
        <v>18</v>
      </c>
      <c r="J60" s="64"/>
      <c r="K60" s="44"/>
      <c r="L60" s="64"/>
      <c r="M60" s="64" t="s">
        <v>19</v>
      </c>
      <c r="N60" s="44"/>
      <c r="O60" s="44"/>
      <c r="P60" s="64"/>
      <c r="Q60" s="64" t="s">
        <v>87</v>
      </c>
      <c r="R60" s="44"/>
      <c r="S60" s="44"/>
      <c r="T60" s="44"/>
      <c r="U60" s="44"/>
      <c r="V60" s="44"/>
      <c r="W60" s="44"/>
      <c r="X60" s="3"/>
      <c r="Y60" s="3"/>
      <c r="Z60" s="3"/>
      <c r="AA60" s="3"/>
    </row>
    <row r="61" spans="4:27" s="3" customFormat="1" ht="12.75">
      <c r="D61" s="84"/>
      <c r="Z61" s="10"/>
      <c r="AA61" s="10"/>
    </row>
    <row r="62" spans="2:27" s="3" customFormat="1" ht="15.75">
      <c r="B62" s="283" t="s">
        <v>135</v>
      </c>
      <c r="D62" s="83"/>
      <c r="Z62" s="10"/>
      <c r="AA62" s="10"/>
    </row>
    <row r="63" spans="3:27" s="3" customFormat="1" ht="16.5" thickBot="1">
      <c r="C63" s="283" t="s">
        <v>136</v>
      </c>
      <c r="Z63" s="10"/>
      <c r="AA63" s="10"/>
    </row>
    <row r="64" spans="2:27" s="3" customFormat="1" ht="13.5" thickBot="1">
      <c r="B64" s="252" t="s">
        <v>134</v>
      </c>
      <c r="C64" s="270" t="s">
        <v>10</v>
      </c>
      <c r="D64" s="256" t="s">
        <v>4</v>
      </c>
      <c r="Z64" s="10"/>
      <c r="AA64" s="10"/>
    </row>
    <row r="65" spans="2:27" s="3" customFormat="1" ht="12.75">
      <c r="B65" s="253" t="s">
        <v>2</v>
      </c>
      <c r="C65" s="271" t="s">
        <v>90</v>
      </c>
      <c r="D65" s="257" t="s">
        <v>111</v>
      </c>
      <c r="Z65" s="10"/>
      <c r="AA65" s="10"/>
    </row>
    <row r="66" spans="2:27" s="3" customFormat="1" ht="12.75">
      <c r="B66" s="254" t="s">
        <v>2</v>
      </c>
      <c r="C66" s="272" t="s">
        <v>29</v>
      </c>
      <c r="D66" s="258" t="s">
        <v>32</v>
      </c>
      <c r="Z66" s="10"/>
      <c r="AA66" s="10"/>
    </row>
    <row r="67" spans="2:27" s="3" customFormat="1" ht="12.75">
      <c r="B67" s="254" t="s">
        <v>2</v>
      </c>
      <c r="C67" s="273" t="s">
        <v>7</v>
      </c>
      <c r="D67" s="259" t="s">
        <v>6</v>
      </c>
      <c r="Z67" s="10"/>
      <c r="AA67" s="10"/>
    </row>
    <row r="68" spans="2:27" s="3" customFormat="1" ht="12.75">
      <c r="B68" s="254" t="s">
        <v>2</v>
      </c>
      <c r="C68" s="274" t="s">
        <v>22</v>
      </c>
      <c r="D68" s="260" t="s">
        <v>20</v>
      </c>
      <c r="Z68" s="10"/>
      <c r="AA68" s="10"/>
    </row>
    <row r="69" spans="2:27" s="3" customFormat="1" ht="12.75">
      <c r="B69" s="254" t="s">
        <v>2</v>
      </c>
      <c r="C69" s="275" t="s">
        <v>59</v>
      </c>
      <c r="D69" s="261" t="s">
        <v>55</v>
      </c>
      <c r="Z69" s="10"/>
      <c r="AA69" s="10"/>
    </row>
    <row r="70" spans="2:27" s="3" customFormat="1" ht="12.75">
      <c r="B70" s="254" t="s">
        <v>2</v>
      </c>
      <c r="C70" s="272" t="s">
        <v>29</v>
      </c>
      <c r="D70" s="258" t="s">
        <v>27</v>
      </c>
      <c r="Z70" s="10"/>
      <c r="AA70" s="10"/>
    </row>
    <row r="71" spans="2:27" s="3" customFormat="1" ht="12.75">
      <c r="B71" s="254" t="s">
        <v>2</v>
      </c>
      <c r="C71" s="276" t="s">
        <v>64</v>
      </c>
      <c r="D71" s="262" t="s">
        <v>24</v>
      </c>
      <c r="Z71" s="10"/>
      <c r="AA71" s="10"/>
    </row>
    <row r="72" spans="2:27" s="3" customFormat="1" ht="12.75">
      <c r="B72" s="254" t="s">
        <v>132</v>
      </c>
      <c r="C72" s="277" t="s">
        <v>63</v>
      </c>
      <c r="D72" s="263" t="s">
        <v>112</v>
      </c>
      <c r="Z72" s="10"/>
      <c r="AA72" s="10"/>
    </row>
    <row r="73" spans="2:27" s="3" customFormat="1" ht="12.75">
      <c r="B73" s="254" t="s">
        <v>132</v>
      </c>
      <c r="C73" s="278" t="s">
        <v>56</v>
      </c>
      <c r="D73" s="264" t="s">
        <v>86</v>
      </c>
      <c r="Z73" s="10"/>
      <c r="AA73" s="10"/>
    </row>
    <row r="74" spans="2:27" s="3" customFormat="1" ht="12.75">
      <c r="B74" s="254" t="s">
        <v>132</v>
      </c>
      <c r="C74" s="279" t="s">
        <v>13</v>
      </c>
      <c r="D74" s="265" t="s">
        <v>9</v>
      </c>
      <c r="Z74" s="10"/>
      <c r="AA74" s="10"/>
    </row>
    <row r="75" spans="2:27" s="3" customFormat="1" ht="12.75">
      <c r="B75" s="254" t="s">
        <v>132</v>
      </c>
      <c r="C75" s="279" t="s">
        <v>31</v>
      </c>
      <c r="D75" s="265" t="s">
        <v>28</v>
      </c>
      <c r="Z75" s="10"/>
      <c r="AA75" s="10"/>
    </row>
    <row r="76" spans="2:27" s="3" customFormat="1" ht="12.75">
      <c r="B76" s="254" t="s">
        <v>132</v>
      </c>
      <c r="C76" s="280" t="s">
        <v>58</v>
      </c>
      <c r="D76" s="266" t="s">
        <v>54</v>
      </c>
      <c r="Z76" s="10"/>
      <c r="AA76" s="10"/>
    </row>
    <row r="77" spans="2:27" s="3" customFormat="1" ht="12.75">
      <c r="B77" s="254" t="s">
        <v>132</v>
      </c>
      <c r="C77" s="277" t="s">
        <v>63</v>
      </c>
      <c r="D77" s="263" t="s">
        <v>113</v>
      </c>
      <c r="Z77" s="10"/>
      <c r="AA77" s="10"/>
    </row>
    <row r="78" spans="2:27" s="3" customFormat="1" ht="12.75">
      <c r="B78" s="254" t="s">
        <v>132</v>
      </c>
      <c r="C78" s="278" t="s">
        <v>56</v>
      </c>
      <c r="D78" s="264" t="s">
        <v>57</v>
      </c>
      <c r="Z78" s="10"/>
      <c r="AA78" s="10"/>
    </row>
    <row r="79" spans="2:27" s="3" customFormat="1" ht="12.75">
      <c r="B79" s="254" t="s">
        <v>133</v>
      </c>
      <c r="C79" s="279" t="s">
        <v>92</v>
      </c>
      <c r="D79" s="265" t="s">
        <v>93</v>
      </c>
      <c r="Z79" s="10"/>
      <c r="AA79" s="10"/>
    </row>
    <row r="80" spans="2:27" s="3" customFormat="1" ht="12.75">
      <c r="B80" s="254" t="s">
        <v>133</v>
      </c>
      <c r="C80" s="281" t="s">
        <v>70</v>
      </c>
      <c r="D80" s="267" t="s">
        <v>69</v>
      </c>
      <c r="Z80" s="10"/>
      <c r="AA80" s="10"/>
    </row>
    <row r="81" spans="2:27" s="3" customFormat="1" ht="12.75">
      <c r="B81" s="254" t="s">
        <v>133</v>
      </c>
      <c r="C81" s="282" t="s">
        <v>75</v>
      </c>
      <c r="D81" s="268" t="s">
        <v>76</v>
      </c>
      <c r="Z81" s="10"/>
      <c r="AA81" s="10"/>
    </row>
    <row r="82" spans="2:27" s="3" customFormat="1" ht="12.75">
      <c r="B82" s="254" t="s">
        <v>133</v>
      </c>
      <c r="C82" s="281" t="s">
        <v>70</v>
      </c>
      <c r="D82" s="267" t="s">
        <v>68</v>
      </c>
      <c r="Z82" s="10"/>
      <c r="AA82" s="10"/>
    </row>
    <row r="83" spans="2:27" s="3" customFormat="1" ht="12.75">
      <c r="B83" s="254" t="s">
        <v>133</v>
      </c>
      <c r="C83" s="279" t="s">
        <v>92</v>
      </c>
      <c r="D83" s="265" t="s">
        <v>94</v>
      </c>
      <c r="Z83" s="10"/>
      <c r="AA83" s="10"/>
    </row>
    <row r="84" spans="2:27" s="3" customFormat="1" ht="12.75">
      <c r="B84" s="254" t="s">
        <v>133</v>
      </c>
      <c r="C84" s="282" t="s">
        <v>75</v>
      </c>
      <c r="D84" s="268" t="s">
        <v>88</v>
      </c>
      <c r="Z84" s="10"/>
      <c r="AA84" s="10"/>
    </row>
    <row r="85" spans="2:27" s="3" customFormat="1" ht="13.5" thickBot="1">
      <c r="B85" s="255" t="s">
        <v>133</v>
      </c>
      <c r="C85" s="229" t="s">
        <v>126</v>
      </c>
      <c r="D85" s="269" t="s">
        <v>124</v>
      </c>
      <c r="Z85" s="10"/>
      <c r="AA85" s="10"/>
    </row>
    <row r="86" spans="26:27" s="3" customFormat="1" ht="12.75">
      <c r="Z86" s="10"/>
      <c r="AA86" s="10"/>
    </row>
    <row r="87" spans="26:27" s="3" customFormat="1" ht="12.75">
      <c r="Z87" s="10"/>
      <c r="AA87" s="10"/>
    </row>
    <row r="88" spans="26:27" s="3" customFormat="1" ht="12.75">
      <c r="Z88" s="10"/>
      <c r="AA88" s="10"/>
    </row>
    <row r="89" spans="26:27" s="3" customFormat="1" ht="12.75">
      <c r="Z89" s="10"/>
      <c r="AA89" s="10"/>
    </row>
    <row r="90" spans="26:27" s="3" customFormat="1" ht="12.75">
      <c r="Z90" s="10"/>
      <c r="AA90" s="10"/>
    </row>
    <row r="91" spans="26:27" s="3" customFormat="1" ht="12.75">
      <c r="Z91" s="10"/>
      <c r="AA91" s="10"/>
    </row>
    <row r="92" spans="26:27" s="3" customFormat="1" ht="12.75">
      <c r="Z92" s="10"/>
      <c r="AA92" s="10"/>
    </row>
    <row r="93" spans="26:27" s="3" customFormat="1" ht="12.75">
      <c r="Z93" s="10"/>
      <c r="AA93" s="10"/>
    </row>
    <row r="94" spans="26:27" s="3" customFormat="1" ht="12.75">
      <c r="Z94" s="10"/>
      <c r="AA94" s="10"/>
    </row>
    <row r="95" spans="26:27" s="3" customFormat="1" ht="12.75">
      <c r="Z95" s="10"/>
      <c r="AA95" s="10"/>
    </row>
    <row r="96" spans="26:27" s="3" customFormat="1" ht="12.75">
      <c r="Z96" s="10"/>
      <c r="AA96" s="10"/>
    </row>
    <row r="97" spans="26:27" s="3" customFormat="1" ht="12.75">
      <c r="Z97" s="10"/>
      <c r="AA97" s="10"/>
    </row>
    <row r="98" spans="26:27" s="3" customFormat="1" ht="12.75">
      <c r="Z98" s="10"/>
      <c r="AA98" s="10"/>
    </row>
    <row r="99" spans="26:27" s="3" customFormat="1" ht="12.75">
      <c r="Z99" s="10"/>
      <c r="AA99" s="10"/>
    </row>
    <row r="100" spans="26:27" s="3" customFormat="1" ht="12.75">
      <c r="Z100" s="10"/>
      <c r="AA100" s="10"/>
    </row>
    <row r="101" spans="26:27" s="3" customFormat="1" ht="12.75">
      <c r="Z101" s="10"/>
      <c r="AA101" s="10"/>
    </row>
    <row r="102" spans="26:27" s="3" customFormat="1" ht="12.75">
      <c r="Z102" s="10"/>
      <c r="AA102" s="10"/>
    </row>
    <row r="103" spans="26:27" s="3" customFormat="1" ht="12.75">
      <c r="Z103" s="10"/>
      <c r="AA103" s="10"/>
    </row>
    <row r="104" spans="26:27" s="3" customFormat="1" ht="12.75">
      <c r="Z104" s="10"/>
      <c r="AA104" s="10"/>
    </row>
    <row r="105" spans="26:27" s="3" customFormat="1" ht="12.75">
      <c r="Z105" s="10"/>
      <c r="AA105" s="10"/>
    </row>
    <row r="106" spans="26:27" s="3" customFormat="1" ht="12.75">
      <c r="Z106" s="10"/>
      <c r="AA106" s="10"/>
    </row>
    <row r="107" spans="26:27" s="3" customFormat="1" ht="12.75">
      <c r="Z107" s="10"/>
      <c r="AA107" s="10"/>
    </row>
    <row r="108" spans="26:27" s="3" customFormat="1" ht="12.75">
      <c r="Z108" s="10"/>
      <c r="AA108" s="10"/>
    </row>
    <row r="109" spans="26:27" s="3" customFormat="1" ht="12.75">
      <c r="Z109" s="10"/>
      <c r="AA109" s="10"/>
    </row>
    <row r="110" spans="26:27" s="3" customFormat="1" ht="12.75">
      <c r="Z110" s="10"/>
      <c r="AA110" s="10"/>
    </row>
    <row r="111" spans="26:27" s="3" customFormat="1" ht="12.75">
      <c r="Z111" s="10"/>
      <c r="AA111" s="10"/>
    </row>
    <row r="112" spans="26:27" s="3" customFormat="1" ht="12.75">
      <c r="Z112" s="10"/>
      <c r="AA112" s="10"/>
    </row>
    <row r="113" spans="26:27" s="3" customFormat="1" ht="12.75">
      <c r="Z113" s="10"/>
      <c r="AA113" s="10"/>
    </row>
    <row r="114" spans="26:27" s="3" customFormat="1" ht="12.75">
      <c r="Z114" s="10"/>
      <c r="AA114" s="10"/>
    </row>
    <row r="115" spans="26:27" s="3" customFormat="1" ht="12.75">
      <c r="Z115" s="10"/>
      <c r="AA115" s="10"/>
    </row>
    <row r="116" spans="26:27" s="3" customFormat="1" ht="12.75">
      <c r="Z116" s="10"/>
      <c r="AA116" s="10"/>
    </row>
    <row r="117" spans="26:27" s="3" customFormat="1" ht="12.75">
      <c r="Z117" s="10"/>
      <c r="AA117" s="10"/>
    </row>
    <row r="118" spans="26:27" s="3" customFormat="1" ht="12.75">
      <c r="Z118" s="10"/>
      <c r="AA118" s="10"/>
    </row>
    <row r="119" spans="26:27" s="3" customFormat="1" ht="12.75">
      <c r="Z119" s="10"/>
      <c r="AA119" s="10"/>
    </row>
    <row r="120" spans="26:27" s="3" customFormat="1" ht="12.75">
      <c r="Z120" s="10"/>
      <c r="AA120" s="10"/>
    </row>
    <row r="121" spans="26:27" s="3" customFormat="1" ht="12.75">
      <c r="Z121" s="10"/>
      <c r="AA121" s="10"/>
    </row>
    <row r="122" spans="26:27" s="3" customFormat="1" ht="12.75">
      <c r="Z122" s="10"/>
      <c r="AA122" s="10"/>
    </row>
    <row r="123" spans="26:27" s="3" customFormat="1" ht="12.75">
      <c r="Z123" s="10"/>
      <c r="AA123" s="10"/>
    </row>
    <row r="124" spans="26:27" s="3" customFormat="1" ht="12.75">
      <c r="Z124" s="10"/>
      <c r="AA124" s="10"/>
    </row>
    <row r="125" spans="26:27" s="3" customFormat="1" ht="12.75">
      <c r="Z125" s="10"/>
      <c r="AA125" s="10"/>
    </row>
    <row r="126" spans="26:27" s="3" customFormat="1" ht="12.75">
      <c r="Z126" s="10"/>
      <c r="AA126" s="10"/>
    </row>
    <row r="127" spans="26:27" s="3" customFormat="1" ht="12.75">
      <c r="Z127" s="10"/>
      <c r="AA127" s="10"/>
    </row>
    <row r="128" spans="26:27" s="3" customFormat="1" ht="12.75">
      <c r="Z128" s="10"/>
      <c r="AA128" s="10"/>
    </row>
    <row r="129" spans="26:27" s="3" customFormat="1" ht="12.75">
      <c r="Z129" s="10"/>
      <c r="AA129" s="10"/>
    </row>
    <row r="130" spans="26:27" s="3" customFormat="1" ht="12.75">
      <c r="Z130" s="10"/>
      <c r="AA130" s="10"/>
    </row>
    <row r="131" spans="26:27" s="3" customFormat="1" ht="12.75">
      <c r="Z131" s="10"/>
      <c r="AA131" s="10"/>
    </row>
    <row r="132" spans="26:27" s="3" customFormat="1" ht="12.75">
      <c r="Z132" s="10"/>
      <c r="AA132" s="10"/>
    </row>
    <row r="133" spans="26:27" s="3" customFormat="1" ht="12.75">
      <c r="Z133" s="10"/>
      <c r="AA133" s="10"/>
    </row>
    <row r="134" spans="26:27" s="3" customFormat="1" ht="12.75">
      <c r="Z134" s="10"/>
      <c r="AA134" s="10"/>
    </row>
    <row r="135" spans="26:27" s="3" customFormat="1" ht="12.75">
      <c r="Z135" s="10"/>
      <c r="AA135" s="10"/>
    </row>
    <row r="136" spans="26:27" s="3" customFormat="1" ht="12.75">
      <c r="Z136" s="10"/>
      <c r="AA136" s="10"/>
    </row>
    <row r="137" spans="26:27" s="3" customFormat="1" ht="12.75">
      <c r="Z137" s="10"/>
      <c r="AA137" s="10"/>
    </row>
    <row r="138" spans="26:27" s="3" customFormat="1" ht="12.75">
      <c r="Z138" s="10"/>
      <c r="AA138" s="10"/>
    </row>
    <row r="139" spans="26:27" s="3" customFormat="1" ht="12.75">
      <c r="Z139" s="10"/>
      <c r="AA139" s="10"/>
    </row>
    <row r="140" spans="26:27" s="3" customFormat="1" ht="12.75">
      <c r="Z140" s="10"/>
      <c r="AA140" s="10"/>
    </row>
    <row r="141" spans="26:27" s="3" customFormat="1" ht="12.75">
      <c r="Z141" s="10"/>
      <c r="AA141" s="10"/>
    </row>
    <row r="142" spans="26:27" s="3" customFormat="1" ht="12.75">
      <c r="Z142" s="10"/>
      <c r="AA142" s="10"/>
    </row>
    <row r="143" spans="26:27" s="3" customFormat="1" ht="12.75">
      <c r="Z143" s="10"/>
      <c r="AA143" s="10"/>
    </row>
    <row r="144" spans="26:27" s="3" customFormat="1" ht="12.75">
      <c r="Z144" s="10"/>
      <c r="AA144" s="10"/>
    </row>
    <row r="145" spans="26:27" s="3" customFormat="1" ht="12.75">
      <c r="Z145" s="10"/>
      <c r="AA145" s="10"/>
    </row>
    <row r="146" spans="26:27" s="3" customFormat="1" ht="12.75">
      <c r="Z146" s="10"/>
      <c r="AA146" s="10"/>
    </row>
    <row r="147" spans="26:27" s="3" customFormat="1" ht="12.75">
      <c r="Z147" s="10"/>
      <c r="AA147" s="10"/>
    </row>
    <row r="148" spans="26:27" s="3" customFormat="1" ht="12.75">
      <c r="Z148" s="10"/>
      <c r="AA148" s="10"/>
    </row>
    <row r="149" spans="26:27" s="3" customFormat="1" ht="12.75">
      <c r="Z149" s="10"/>
      <c r="AA149" s="10"/>
    </row>
    <row r="150" spans="3:30" s="3" customFormat="1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  <c r="AA150" s="2"/>
      <c r="AB150" s="1"/>
      <c r="AC150" s="1"/>
      <c r="AD150" s="1"/>
    </row>
  </sheetData>
  <mergeCells count="12">
    <mergeCell ref="X3:Y3"/>
    <mergeCell ref="X4:Y4"/>
    <mergeCell ref="Z4:AA4"/>
    <mergeCell ref="AB4:AC4"/>
    <mergeCell ref="X24:Y24"/>
    <mergeCell ref="Z24:AA24"/>
    <mergeCell ref="AB24:AC24"/>
    <mergeCell ref="X23:Y23"/>
    <mergeCell ref="X43:Y43"/>
    <mergeCell ref="X44:Y44"/>
    <mergeCell ref="Z44:AA44"/>
    <mergeCell ref="AB44:AC44"/>
  </mergeCells>
  <printOptions/>
  <pageMargins left="0.17" right="0.58" top="1.2" bottom="1" header="0.492125985" footer="0.49212598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I10" sqref="I10"/>
    </sheetView>
  </sheetViews>
  <sheetFormatPr defaultColWidth="9.140625" defaultRowHeight="12.75"/>
  <cols>
    <col min="2" max="2" width="24.421875" style="0" customWidth="1"/>
    <col min="4" max="4" width="9.140625" style="22" customWidth="1"/>
    <col min="5" max="5" width="9.140625" style="23" customWidth="1"/>
  </cols>
  <sheetData>
    <row r="2" spans="3:12" ht="12.75">
      <c r="C2" s="23">
        <v>0</v>
      </c>
      <c r="D2" s="30">
        <v>1</v>
      </c>
      <c r="E2" s="23">
        <v>2</v>
      </c>
      <c r="F2" s="30">
        <v>3</v>
      </c>
      <c r="G2" s="30">
        <v>4</v>
      </c>
      <c r="H2" s="30">
        <v>5</v>
      </c>
      <c r="I2" s="30">
        <v>6</v>
      </c>
      <c r="J2" s="212"/>
      <c r="K2" s="212"/>
      <c r="L2" s="212"/>
    </row>
    <row r="3" spans="2:12" ht="12.75">
      <c r="B3" s="213" t="s">
        <v>29</v>
      </c>
      <c r="C3" s="29">
        <v>1</v>
      </c>
      <c r="D3" s="29">
        <v>2</v>
      </c>
      <c r="E3" s="29">
        <v>1</v>
      </c>
      <c r="F3" s="81">
        <v>1</v>
      </c>
      <c r="G3" s="81">
        <v>2</v>
      </c>
      <c r="H3" s="81">
        <v>1</v>
      </c>
      <c r="I3" s="81">
        <v>2</v>
      </c>
      <c r="J3" s="212"/>
      <c r="K3" s="90"/>
      <c r="L3" s="212"/>
    </row>
    <row r="4" spans="2:12" ht="12.75">
      <c r="B4" s="25" t="s">
        <v>7</v>
      </c>
      <c r="C4" s="29">
        <v>2</v>
      </c>
      <c r="D4" s="29">
        <v>5</v>
      </c>
      <c r="E4" s="29">
        <v>6</v>
      </c>
      <c r="F4" s="81">
        <v>3</v>
      </c>
      <c r="G4" s="81">
        <v>4</v>
      </c>
      <c r="H4" s="81">
        <v>4</v>
      </c>
      <c r="I4" s="81">
        <v>3</v>
      </c>
      <c r="J4" s="212"/>
      <c r="K4" s="90"/>
      <c r="L4" s="212"/>
    </row>
    <row r="5" spans="2:12" ht="12.75">
      <c r="B5" s="28" t="s">
        <v>64</v>
      </c>
      <c r="C5" s="29">
        <v>3</v>
      </c>
      <c r="D5" s="29">
        <v>4</v>
      </c>
      <c r="E5" s="29">
        <v>5</v>
      </c>
      <c r="F5" s="81">
        <v>5</v>
      </c>
      <c r="G5" s="81">
        <v>3</v>
      </c>
      <c r="H5" s="81">
        <v>3</v>
      </c>
      <c r="I5" s="81">
        <v>5</v>
      </c>
      <c r="J5" s="121"/>
      <c r="K5" s="90"/>
      <c r="L5" s="212"/>
    </row>
    <row r="6" spans="2:12" ht="12.75">
      <c r="B6" s="214" t="s">
        <v>22</v>
      </c>
      <c r="C6" s="29">
        <v>4</v>
      </c>
      <c r="D6" s="29">
        <v>3</v>
      </c>
      <c r="E6" s="29">
        <v>3</v>
      </c>
      <c r="F6" s="81">
        <v>4</v>
      </c>
      <c r="G6" s="81">
        <v>5</v>
      </c>
      <c r="H6" s="81">
        <v>5</v>
      </c>
      <c r="I6" s="81">
        <v>6</v>
      </c>
      <c r="J6" s="212"/>
      <c r="K6" s="90"/>
      <c r="L6" s="212"/>
    </row>
    <row r="7" spans="2:12" ht="14.25" customHeight="1">
      <c r="B7" s="213" t="s">
        <v>90</v>
      </c>
      <c r="C7" s="29">
        <v>5</v>
      </c>
      <c r="D7" s="29">
        <v>1</v>
      </c>
      <c r="E7" s="29">
        <v>1</v>
      </c>
      <c r="F7" s="81">
        <v>2</v>
      </c>
      <c r="G7" s="81">
        <v>1</v>
      </c>
      <c r="H7" s="81">
        <v>2</v>
      </c>
      <c r="I7" s="81">
        <v>1</v>
      </c>
      <c r="J7" s="212"/>
      <c r="K7" s="90"/>
      <c r="L7" s="212"/>
    </row>
    <row r="8" spans="2:12" ht="12.75">
      <c r="B8" s="26" t="s">
        <v>59</v>
      </c>
      <c r="C8" s="29">
        <v>6</v>
      </c>
      <c r="D8" s="29">
        <v>7</v>
      </c>
      <c r="E8" s="29">
        <v>7</v>
      </c>
      <c r="F8" s="81">
        <v>7</v>
      </c>
      <c r="G8" s="81">
        <v>7</v>
      </c>
      <c r="H8" s="81">
        <v>6</v>
      </c>
      <c r="I8" s="81">
        <v>4</v>
      </c>
      <c r="J8" s="212"/>
      <c r="K8" s="90"/>
      <c r="L8" s="212"/>
    </row>
    <row r="9" spans="2:12" ht="12.75">
      <c r="B9" s="80" t="s">
        <v>80</v>
      </c>
      <c r="C9" s="29">
        <v>7</v>
      </c>
      <c r="D9" s="29">
        <v>6</v>
      </c>
      <c r="E9" s="29">
        <v>4</v>
      </c>
      <c r="F9" s="81">
        <v>5</v>
      </c>
      <c r="G9" s="81">
        <v>6</v>
      </c>
      <c r="H9" s="81">
        <v>7</v>
      </c>
      <c r="I9" s="81">
        <v>7</v>
      </c>
      <c r="J9" s="212"/>
      <c r="K9" s="90"/>
      <c r="L9" s="212"/>
    </row>
    <row r="10" spans="1:12" ht="12.75">
      <c r="A10" s="113"/>
      <c r="B10" s="90"/>
      <c r="C10" s="113"/>
      <c r="J10" s="212"/>
      <c r="K10" s="90"/>
      <c r="L10" s="212"/>
    </row>
    <row r="11" spans="1:12" ht="12.75">
      <c r="A11" s="113"/>
      <c r="B11" s="121"/>
      <c r="C11" s="113"/>
      <c r="J11" s="212"/>
      <c r="K11" s="90"/>
      <c r="L11" s="212"/>
    </row>
    <row r="12" spans="3:12" ht="12.75">
      <c r="C12" s="22"/>
      <c r="D12" s="24"/>
      <c r="E12" s="30"/>
      <c r="J12" s="212"/>
      <c r="K12" s="90"/>
      <c r="L12" s="212"/>
    </row>
    <row r="13" spans="3:12" ht="12.75">
      <c r="C13" s="22"/>
      <c r="D13" s="24"/>
      <c r="E13" s="30"/>
      <c r="J13" s="212"/>
      <c r="K13" s="90"/>
      <c r="L13" s="212"/>
    </row>
    <row r="14" spans="3:12" ht="12.75">
      <c r="C14" s="22"/>
      <c r="D14" s="24"/>
      <c r="E14" s="30"/>
      <c r="J14" s="212"/>
      <c r="K14" s="90"/>
      <c r="L14" s="212"/>
    </row>
    <row r="15" spans="3:12" ht="12.75">
      <c r="C15" s="22"/>
      <c r="D15" s="24"/>
      <c r="E15" s="30"/>
      <c r="J15" s="212"/>
      <c r="K15" s="90"/>
      <c r="L15" s="212"/>
    </row>
    <row r="16" spans="3:12" ht="12.75">
      <c r="C16" s="22"/>
      <c r="D16" s="24"/>
      <c r="E16" s="30"/>
      <c r="J16" s="212"/>
      <c r="K16" s="90"/>
      <c r="L16" s="212"/>
    </row>
    <row r="17" spans="3:5" ht="12.75">
      <c r="C17" s="22"/>
      <c r="D17" s="24"/>
      <c r="E17" s="30"/>
    </row>
    <row r="18" spans="3:5" ht="12.75">
      <c r="C18" s="22"/>
      <c r="D18" s="24"/>
      <c r="E18" s="30"/>
    </row>
    <row r="21" spans="3:5" ht="12.75">
      <c r="C21" s="22"/>
      <c r="D21" s="24"/>
      <c r="E21" s="30"/>
    </row>
    <row r="24" ht="12.75">
      <c r="D24" s="24"/>
    </row>
    <row r="25" ht="12.75">
      <c r="D25" s="24"/>
    </row>
    <row r="26" ht="12.75">
      <c r="D26" s="24"/>
    </row>
    <row r="27" ht="12.75">
      <c r="D27" s="24"/>
    </row>
    <row r="28" ht="12.75">
      <c r="D28" s="24"/>
    </row>
    <row r="29" ht="12.75">
      <c r="D29" s="24"/>
    </row>
    <row r="30" ht="12.75">
      <c r="D30" s="24"/>
    </row>
    <row r="31" ht="12.75">
      <c r="D31" s="24"/>
    </row>
    <row r="32" ht="12.75">
      <c r="D32" s="24"/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7"/>
  <sheetViews>
    <sheetView workbookViewId="0" topLeftCell="A1">
      <selection activeCell="I10" sqref="I10"/>
    </sheetView>
  </sheetViews>
  <sheetFormatPr defaultColWidth="9.140625" defaultRowHeight="12.75"/>
  <cols>
    <col min="1" max="1" width="6.140625" style="0" customWidth="1"/>
    <col min="2" max="2" width="21.7109375" style="0" customWidth="1"/>
  </cols>
  <sheetData>
    <row r="2" spans="3:11" ht="12.75">
      <c r="C2" s="238">
        <v>0</v>
      </c>
      <c r="D2" s="238">
        <v>1</v>
      </c>
      <c r="E2" s="238">
        <v>2</v>
      </c>
      <c r="F2" s="238">
        <v>3</v>
      </c>
      <c r="G2" s="238">
        <v>4</v>
      </c>
      <c r="H2" s="238">
        <v>5</v>
      </c>
      <c r="I2" s="238">
        <v>6</v>
      </c>
      <c r="J2" s="24"/>
      <c r="K2" s="24"/>
    </row>
    <row r="3" spans="2:11" ht="12.75">
      <c r="B3" s="32" t="s">
        <v>31</v>
      </c>
      <c r="C3" s="29">
        <v>1</v>
      </c>
      <c r="D3" s="29">
        <v>4</v>
      </c>
      <c r="E3" s="29">
        <v>2</v>
      </c>
      <c r="F3" s="29">
        <v>3</v>
      </c>
      <c r="G3" s="29">
        <v>4</v>
      </c>
      <c r="H3" s="29">
        <v>4</v>
      </c>
      <c r="I3" s="29">
        <v>4</v>
      </c>
      <c r="J3" s="121"/>
      <c r="K3" s="24"/>
    </row>
    <row r="4" spans="2:11" ht="12.75">
      <c r="B4" s="239" t="s">
        <v>63</v>
      </c>
      <c r="C4" s="29">
        <v>2</v>
      </c>
      <c r="D4" s="29">
        <v>7</v>
      </c>
      <c r="E4" s="29">
        <v>4</v>
      </c>
      <c r="F4" s="29">
        <v>4</v>
      </c>
      <c r="G4" s="29">
        <v>2</v>
      </c>
      <c r="H4" s="29">
        <v>1</v>
      </c>
      <c r="I4" s="29">
        <v>1</v>
      </c>
      <c r="J4" s="121"/>
      <c r="K4" s="24"/>
    </row>
    <row r="5" spans="2:11" ht="12.75">
      <c r="B5" s="240" t="s">
        <v>13</v>
      </c>
      <c r="C5" s="29">
        <v>3</v>
      </c>
      <c r="D5" s="29">
        <v>1</v>
      </c>
      <c r="E5" s="29">
        <v>1</v>
      </c>
      <c r="F5" s="29">
        <v>1</v>
      </c>
      <c r="G5" s="29">
        <v>1</v>
      </c>
      <c r="H5" s="29">
        <v>3</v>
      </c>
      <c r="I5" s="29">
        <v>3</v>
      </c>
      <c r="J5" s="121"/>
      <c r="K5" s="24"/>
    </row>
    <row r="6" spans="2:11" ht="12.75">
      <c r="B6" s="79" t="s">
        <v>65</v>
      </c>
      <c r="C6" s="29">
        <v>4</v>
      </c>
      <c r="D6" s="29">
        <v>6</v>
      </c>
      <c r="E6" s="29">
        <v>7</v>
      </c>
      <c r="F6" s="29">
        <v>7</v>
      </c>
      <c r="G6" s="29">
        <v>7</v>
      </c>
      <c r="H6" s="29">
        <v>7</v>
      </c>
      <c r="I6" s="29">
        <v>7</v>
      </c>
      <c r="J6" s="121"/>
      <c r="K6" s="24"/>
    </row>
    <row r="7" spans="2:11" ht="12.75">
      <c r="B7" s="91" t="s">
        <v>58</v>
      </c>
      <c r="C7" s="29">
        <v>5</v>
      </c>
      <c r="D7" s="29">
        <v>5</v>
      </c>
      <c r="E7" s="29">
        <v>2</v>
      </c>
      <c r="F7" s="29">
        <v>2</v>
      </c>
      <c r="G7" s="29">
        <v>5</v>
      </c>
      <c r="H7" s="29">
        <v>6</v>
      </c>
      <c r="I7" s="29">
        <v>5</v>
      </c>
      <c r="J7" s="121"/>
      <c r="K7" s="24"/>
    </row>
    <row r="8" spans="2:11" ht="12.75">
      <c r="B8" s="26" t="s">
        <v>82</v>
      </c>
      <c r="C8" s="29">
        <v>6</v>
      </c>
      <c r="D8" s="29">
        <v>3</v>
      </c>
      <c r="E8" s="29">
        <v>6</v>
      </c>
      <c r="F8" s="29">
        <v>6</v>
      </c>
      <c r="G8" s="29">
        <v>6</v>
      </c>
      <c r="H8" s="29">
        <v>5</v>
      </c>
      <c r="I8" s="29">
        <v>6</v>
      </c>
      <c r="J8" s="121"/>
      <c r="K8" s="24"/>
    </row>
    <row r="9" spans="2:11" ht="12.75">
      <c r="B9" s="216" t="s">
        <v>56</v>
      </c>
      <c r="C9" s="29">
        <v>7</v>
      </c>
      <c r="D9" s="29">
        <v>2</v>
      </c>
      <c r="E9" s="29">
        <v>5</v>
      </c>
      <c r="F9" s="29">
        <v>4</v>
      </c>
      <c r="G9" s="29">
        <v>3</v>
      </c>
      <c r="H9" s="29">
        <v>2</v>
      </c>
      <c r="I9" s="29">
        <v>2</v>
      </c>
      <c r="J9" s="90"/>
      <c r="K9" s="24"/>
    </row>
    <row r="10" spans="6:11" ht="12.75">
      <c r="F10" s="9"/>
      <c r="G10" s="4"/>
      <c r="H10" s="24"/>
      <c r="I10" s="9"/>
      <c r="J10" s="90"/>
      <c r="K10" s="24"/>
    </row>
    <row r="11" spans="6:11" ht="12.75">
      <c r="F11" s="31"/>
      <c r="G11" s="4"/>
      <c r="H11" s="24"/>
      <c r="I11" s="9"/>
      <c r="J11" s="121"/>
      <c r="K11" s="24"/>
    </row>
    <row r="12" spans="6:11" ht="12.75">
      <c r="F12" s="31"/>
      <c r="G12" s="4"/>
      <c r="H12" s="24"/>
      <c r="I12" s="9"/>
      <c r="J12" s="121"/>
      <c r="K12" s="24"/>
    </row>
    <row r="13" spans="6:11" ht="12.75">
      <c r="F13" s="31"/>
      <c r="G13" s="4"/>
      <c r="H13" s="24"/>
      <c r="I13" s="9"/>
      <c r="J13" s="90"/>
      <c r="K13" s="24"/>
    </row>
    <row r="14" spans="6:11" ht="12.75">
      <c r="F14" s="31"/>
      <c r="G14" s="4"/>
      <c r="H14" s="24"/>
      <c r="I14" s="9"/>
      <c r="J14" s="90"/>
      <c r="K14" s="24"/>
    </row>
    <row r="15" spans="6:11" ht="12.75">
      <c r="F15" s="31"/>
      <c r="G15" s="4"/>
      <c r="H15" s="24"/>
      <c r="I15" s="9"/>
      <c r="J15" s="215"/>
      <c r="K15" s="24"/>
    </row>
    <row r="16" spans="9:11" ht="12.75">
      <c r="I16" s="24"/>
      <c r="J16" s="121"/>
      <c r="K16" s="24"/>
    </row>
    <row r="17" spans="9:11" ht="12.75">
      <c r="I17" s="24"/>
      <c r="J17" s="24"/>
      <c r="K17" s="24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"/>
  <sheetViews>
    <sheetView workbookViewId="0" topLeftCell="A1">
      <selection activeCell="I10" sqref="I10"/>
    </sheetView>
  </sheetViews>
  <sheetFormatPr defaultColWidth="9.140625" defaultRowHeight="12.75"/>
  <cols>
    <col min="2" max="2" width="17.8515625" style="0" bestFit="1" customWidth="1"/>
  </cols>
  <sheetData>
    <row r="2" spans="3:11" ht="12.75">
      <c r="C2" s="238">
        <v>0</v>
      </c>
      <c r="D2" s="238">
        <v>1</v>
      </c>
      <c r="E2" s="238">
        <v>2</v>
      </c>
      <c r="F2" s="238">
        <v>3</v>
      </c>
      <c r="G2" s="238">
        <v>4</v>
      </c>
      <c r="H2" s="238">
        <v>5</v>
      </c>
      <c r="I2" s="238">
        <v>6</v>
      </c>
      <c r="J2" s="24"/>
      <c r="K2" s="24"/>
    </row>
    <row r="3" spans="2:11" ht="12.75">
      <c r="B3" s="27" t="s">
        <v>70</v>
      </c>
      <c r="C3" s="29">
        <v>1</v>
      </c>
      <c r="D3" s="29">
        <v>1</v>
      </c>
      <c r="E3" s="29">
        <v>1</v>
      </c>
      <c r="F3" s="29">
        <v>1</v>
      </c>
      <c r="G3" s="29">
        <v>1</v>
      </c>
      <c r="H3" s="29">
        <v>2</v>
      </c>
      <c r="I3" s="29">
        <v>1</v>
      </c>
      <c r="J3" s="121"/>
      <c r="K3" s="24"/>
    </row>
    <row r="4" spans="2:11" ht="12.75">
      <c r="B4" s="95" t="s">
        <v>85</v>
      </c>
      <c r="C4" s="29">
        <v>2</v>
      </c>
      <c r="D4" s="29">
        <v>3</v>
      </c>
      <c r="E4" s="29">
        <v>5</v>
      </c>
      <c r="F4" s="29">
        <v>3</v>
      </c>
      <c r="G4" s="29">
        <v>3</v>
      </c>
      <c r="H4" s="29">
        <v>3</v>
      </c>
      <c r="I4" s="29">
        <v>3</v>
      </c>
      <c r="J4" s="121"/>
      <c r="K4" s="24"/>
    </row>
    <row r="5" spans="2:11" ht="12.75">
      <c r="B5" s="241" t="s">
        <v>79</v>
      </c>
      <c r="C5" s="29">
        <v>3</v>
      </c>
      <c r="D5" s="29">
        <v>4</v>
      </c>
      <c r="E5" s="29">
        <v>4</v>
      </c>
      <c r="F5" s="29">
        <v>5</v>
      </c>
      <c r="G5" s="29">
        <v>5</v>
      </c>
      <c r="H5" s="29">
        <v>5</v>
      </c>
      <c r="I5" s="29">
        <v>5</v>
      </c>
      <c r="J5" s="217"/>
      <c r="K5" s="24"/>
    </row>
    <row r="6" spans="2:11" ht="12.75">
      <c r="B6" s="32" t="s">
        <v>92</v>
      </c>
      <c r="C6" s="29">
        <v>4</v>
      </c>
      <c r="D6" s="29">
        <v>2</v>
      </c>
      <c r="E6" s="29">
        <v>2</v>
      </c>
      <c r="F6" s="29">
        <v>2</v>
      </c>
      <c r="G6" s="29">
        <v>2</v>
      </c>
      <c r="H6" s="29">
        <v>1</v>
      </c>
      <c r="I6" s="29">
        <v>2</v>
      </c>
      <c r="J6" s="217"/>
      <c r="K6" s="24"/>
    </row>
    <row r="7" spans="2:11" ht="12.75">
      <c r="B7" s="219" t="s">
        <v>115</v>
      </c>
      <c r="C7" s="29">
        <v>5</v>
      </c>
      <c r="D7" s="29">
        <v>7</v>
      </c>
      <c r="E7" s="29">
        <v>3</v>
      </c>
      <c r="F7" s="29">
        <v>4</v>
      </c>
      <c r="G7" s="29">
        <v>4</v>
      </c>
      <c r="H7" s="29">
        <v>6</v>
      </c>
      <c r="I7" s="29">
        <v>6</v>
      </c>
      <c r="J7" s="217"/>
      <c r="K7" s="24"/>
    </row>
    <row r="8" spans="2:11" ht="12.75">
      <c r="B8" s="122" t="s">
        <v>121</v>
      </c>
      <c r="C8" s="29">
        <v>6</v>
      </c>
      <c r="D8" s="29">
        <v>6</v>
      </c>
      <c r="E8" s="29">
        <v>7</v>
      </c>
      <c r="F8" s="29">
        <v>7</v>
      </c>
      <c r="G8" s="29">
        <v>7</v>
      </c>
      <c r="H8" s="29">
        <v>7</v>
      </c>
      <c r="I8" s="29">
        <v>7</v>
      </c>
      <c r="J8" s="217"/>
      <c r="K8" s="24"/>
    </row>
    <row r="9" spans="2:11" ht="12.75">
      <c r="B9" s="231" t="s">
        <v>127</v>
      </c>
      <c r="C9" s="29">
        <v>7</v>
      </c>
      <c r="D9" s="29">
        <v>5</v>
      </c>
      <c r="E9" s="29">
        <v>6</v>
      </c>
      <c r="F9" s="29">
        <v>6</v>
      </c>
      <c r="G9" s="29">
        <v>6</v>
      </c>
      <c r="H9" s="29">
        <v>4</v>
      </c>
      <c r="I9" s="29">
        <v>4</v>
      </c>
      <c r="J9" s="121"/>
      <c r="K9" s="24"/>
    </row>
    <row r="10" spans="10:11" ht="12.75">
      <c r="J10" s="121"/>
      <c r="K10" s="24"/>
    </row>
    <row r="11" spans="10:11" ht="12.75">
      <c r="J11" s="121"/>
      <c r="K11" s="24"/>
    </row>
    <row r="12" spans="10:11" ht="12.75">
      <c r="J12" s="121"/>
      <c r="K12" s="24"/>
    </row>
    <row r="13" spans="10:11" ht="12.75">
      <c r="J13" s="218"/>
      <c r="K13" s="24"/>
    </row>
    <row r="14" spans="10:11" ht="12.75">
      <c r="J14" s="218"/>
      <c r="K14" s="24"/>
    </row>
    <row r="15" spans="10:11" ht="12.75">
      <c r="J15" s="218"/>
      <c r="K15" s="24"/>
    </row>
    <row r="16" spans="10:11" ht="12.75">
      <c r="J16" s="218"/>
      <c r="K16" s="24"/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RES: Sexto Campeonato PangarÃDTD HTML 4.0 Transitional//EN"&gt; RES: Sexto Campeonato PangarÃ© - Vamos organizar tudo agora</dc:title>
  <dc:subject/>
  <dc:creator/>
  <cp:keywords/>
  <dc:description/>
  <cp:lastModifiedBy>André Tristão</cp:lastModifiedBy>
  <cp:lastPrinted>2004-01-17T14:19:38Z</cp:lastPrinted>
  <dcterms:created xsi:type="dcterms:W3CDTF">1999-08-16T23:34:12Z</dcterms:created>
  <dcterms:modified xsi:type="dcterms:W3CDTF">2004-10-05T23:03:47Z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923522469</vt:i4>
  </property>
  <property fmtid="{D5CDD505-2E9C-101B-9397-08002B2CF9AE}" pid="3" name="_EmailSubject">
    <vt:lpwstr>Campeonato Pangaré - Resultado oficial</vt:lpwstr>
  </property>
  <property fmtid="{D5CDD505-2E9C-101B-9397-08002B2CF9AE}" pid="4" name="_AuthorEmail">
    <vt:lpwstr>MIGUEL.CASTRO@claro.com.br</vt:lpwstr>
  </property>
  <property fmtid="{D5CDD505-2E9C-101B-9397-08002B2CF9AE}" pid="5" name="_AuthorEmailDisplayName">
    <vt:lpwstr>MIGUEL CASTRO - CLARO SP1 -</vt:lpwstr>
  </property>
</Properties>
</file>